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абанова\Desktop\2022\МУНИЦИПАЛЬНЫЕ ПРОГРАММЫ\ОТЧЁТ\4 квартал 2021\"/>
    </mc:Choice>
  </mc:AlternateContent>
  <bookViews>
    <workbookView xWindow="0" yWindow="180" windowWidth="16380" windowHeight="8010" tabRatio="500"/>
  </bookViews>
  <sheets>
    <sheet name="Лист1" sheetId="1" r:id="rId1"/>
    <sheet name="Лист3" sheetId="3" r:id="rId2"/>
  </sheets>
  <definedNames>
    <definedName name="_xlnm.Print_Area" localSheetId="0">Лист1!$A$1:$L$289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4" i="1" l="1"/>
  <c r="G212" i="1" l="1"/>
  <c r="G218" i="1"/>
  <c r="K251" i="1" l="1"/>
  <c r="H82" i="1"/>
  <c r="D19" i="1"/>
  <c r="I102" i="1"/>
  <c r="E102" i="1"/>
  <c r="E238" i="1"/>
  <c r="D238" i="1"/>
  <c r="I253" i="1"/>
  <c r="E253" i="1"/>
  <c r="I238" i="1"/>
  <c r="H238" i="1"/>
  <c r="H253" i="1"/>
  <c r="D253" i="1"/>
  <c r="H108" i="1" l="1"/>
  <c r="H102" i="1" s="1"/>
  <c r="D108" i="1"/>
  <c r="D102" i="1" s="1"/>
  <c r="G109" i="1"/>
  <c r="C109" i="1"/>
  <c r="K109" i="1" l="1"/>
  <c r="G16" i="1"/>
  <c r="C253" i="1"/>
  <c r="G250" i="1"/>
  <c r="C250" i="1"/>
  <c r="K250" i="1" l="1"/>
  <c r="D212" i="1" l="1"/>
  <c r="D220" i="1"/>
  <c r="D135" i="1"/>
  <c r="E135" i="1"/>
  <c r="H135" i="1"/>
  <c r="I135" i="1"/>
  <c r="H190" i="1" l="1"/>
  <c r="H46" i="1"/>
  <c r="H19" i="1" l="1"/>
  <c r="H212" i="1"/>
  <c r="H181" i="1" l="1"/>
  <c r="K149" i="1" l="1"/>
  <c r="G105" i="1"/>
  <c r="G106" i="1"/>
  <c r="G108" i="1"/>
  <c r="G110" i="1"/>
  <c r="C110" i="1"/>
  <c r="K110" i="1" l="1"/>
  <c r="K278" i="1"/>
  <c r="J273" i="1"/>
  <c r="I273" i="1"/>
  <c r="H273" i="1"/>
  <c r="G273" i="1"/>
  <c r="F273" i="1"/>
  <c r="E273" i="1"/>
  <c r="D273" i="1"/>
  <c r="C273" i="1"/>
  <c r="K273" i="1" l="1"/>
  <c r="D181" i="1" l="1"/>
  <c r="G190" i="1"/>
  <c r="C190" i="1"/>
  <c r="C244" i="1"/>
  <c r="H60" i="1"/>
  <c r="C42" i="1"/>
  <c r="K190" i="1" l="1"/>
  <c r="C26" i="1"/>
  <c r="C208" i="1"/>
  <c r="C197" i="1"/>
  <c r="H152" i="1" l="1"/>
  <c r="C251" i="1"/>
  <c r="G122" i="1"/>
  <c r="C43" i="1"/>
  <c r="C24" i="1"/>
  <c r="H13" i="1"/>
  <c r="G272" i="1" l="1"/>
  <c r="C272" i="1"/>
  <c r="G271" i="1"/>
  <c r="C271" i="1"/>
  <c r="G270" i="1"/>
  <c r="C270" i="1"/>
  <c r="J269" i="1"/>
  <c r="I269" i="1"/>
  <c r="H269" i="1"/>
  <c r="F269" i="1"/>
  <c r="E269" i="1"/>
  <c r="D269" i="1"/>
  <c r="G268" i="1"/>
  <c r="C268" i="1"/>
  <c r="G267" i="1"/>
  <c r="C267" i="1"/>
  <c r="J264" i="1"/>
  <c r="I264" i="1"/>
  <c r="H264" i="1"/>
  <c r="F264" i="1"/>
  <c r="E264" i="1"/>
  <c r="D264" i="1"/>
  <c r="G262" i="1"/>
  <c r="C262" i="1"/>
  <c r="G261" i="1"/>
  <c r="C261" i="1"/>
  <c r="J258" i="1"/>
  <c r="I258" i="1"/>
  <c r="H258" i="1"/>
  <c r="F258" i="1"/>
  <c r="E258" i="1"/>
  <c r="D258" i="1"/>
  <c r="G256" i="1"/>
  <c r="C256" i="1"/>
  <c r="J253" i="1"/>
  <c r="G253" i="1" s="1"/>
  <c r="F253" i="1"/>
  <c r="G251" i="1"/>
  <c r="G248" i="1"/>
  <c r="C248" i="1"/>
  <c r="G247" i="1"/>
  <c r="C247" i="1"/>
  <c r="G246" i="1"/>
  <c r="C246" i="1"/>
  <c r="G244" i="1"/>
  <c r="K244" i="1" s="1"/>
  <c r="G243" i="1"/>
  <c r="C243" i="1"/>
  <c r="G242" i="1"/>
  <c r="C242" i="1"/>
  <c r="G241" i="1"/>
  <c r="C241" i="1"/>
  <c r="J238" i="1"/>
  <c r="F238" i="1"/>
  <c r="G236" i="1"/>
  <c r="C236" i="1"/>
  <c r="G234" i="1"/>
  <c r="G232" i="1"/>
  <c r="C232" i="1"/>
  <c r="G231" i="1"/>
  <c r="C231" i="1"/>
  <c r="J228" i="1"/>
  <c r="I228" i="1"/>
  <c r="H228" i="1"/>
  <c r="F228" i="1"/>
  <c r="E228" i="1"/>
  <c r="D228" i="1"/>
  <c r="G225" i="1"/>
  <c r="C225" i="1"/>
  <c r="G223" i="1"/>
  <c r="C223" i="1"/>
  <c r="J220" i="1"/>
  <c r="I220" i="1"/>
  <c r="H220" i="1"/>
  <c r="F220" i="1"/>
  <c r="E220" i="1"/>
  <c r="C218" i="1"/>
  <c r="G216" i="1"/>
  <c r="C216" i="1"/>
  <c r="G215" i="1"/>
  <c r="C215" i="1"/>
  <c r="J212" i="1"/>
  <c r="I212" i="1"/>
  <c r="F212" i="1"/>
  <c r="E212" i="1"/>
  <c r="C212" i="1"/>
  <c r="G210" i="1"/>
  <c r="C210" i="1"/>
  <c r="G208" i="1"/>
  <c r="K208" i="1" s="1"/>
  <c r="J205" i="1"/>
  <c r="I205" i="1"/>
  <c r="H205" i="1"/>
  <c r="G205" i="1" s="1"/>
  <c r="F205" i="1"/>
  <c r="E205" i="1"/>
  <c r="D205" i="1"/>
  <c r="C205" i="1" s="1"/>
  <c r="G203" i="1"/>
  <c r="C203" i="1"/>
  <c r="G201" i="1"/>
  <c r="C201" i="1"/>
  <c r="G200" i="1"/>
  <c r="C200" i="1"/>
  <c r="G199" i="1"/>
  <c r="C199" i="1"/>
  <c r="G197" i="1"/>
  <c r="K197" i="1" s="1"/>
  <c r="J194" i="1"/>
  <c r="I194" i="1"/>
  <c r="H194" i="1"/>
  <c r="F194" i="1"/>
  <c r="E194" i="1"/>
  <c r="D194" i="1"/>
  <c r="G191" i="1"/>
  <c r="C191" i="1"/>
  <c r="G189" i="1"/>
  <c r="C189" i="1"/>
  <c r="G188" i="1"/>
  <c r="C188" i="1"/>
  <c r="G187" i="1"/>
  <c r="C187" i="1"/>
  <c r="G186" i="1"/>
  <c r="C186" i="1"/>
  <c r="G185" i="1"/>
  <c r="C185" i="1"/>
  <c r="G184" i="1"/>
  <c r="C184" i="1"/>
  <c r="J181" i="1"/>
  <c r="I181" i="1"/>
  <c r="F181" i="1"/>
  <c r="E181" i="1"/>
  <c r="G179" i="1"/>
  <c r="C179" i="1"/>
  <c r="G178" i="1"/>
  <c r="C178" i="1"/>
  <c r="G177" i="1"/>
  <c r="C177" i="1"/>
  <c r="G176" i="1"/>
  <c r="C176" i="1"/>
  <c r="G175" i="1"/>
  <c r="C175" i="1"/>
  <c r="G174" i="1"/>
  <c r="C174" i="1"/>
  <c r="G173" i="1"/>
  <c r="C173" i="1"/>
  <c r="J170" i="1"/>
  <c r="I170" i="1"/>
  <c r="H170" i="1"/>
  <c r="F170" i="1"/>
  <c r="E170" i="1"/>
  <c r="D170" i="1"/>
  <c r="G168" i="1"/>
  <c r="C168" i="1"/>
  <c r="G167" i="1"/>
  <c r="C167" i="1"/>
  <c r="G166" i="1"/>
  <c r="C166" i="1"/>
  <c r="G165" i="1"/>
  <c r="C165" i="1"/>
  <c r="J162" i="1"/>
  <c r="I162" i="1"/>
  <c r="H162" i="1"/>
  <c r="F162" i="1"/>
  <c r="E162" i="1"/>
  <c r="D162" i="1"/>
  <c r="G160" i="1"/>
  <c r="C160" i="1"/>
  <c r="G159" i="1"/>
  <c r="C159" i="1"/>
  <c r="G158" i="1"/>
  <c r="C158" i="1"/>
  <c r="G157" i="1"/>
  <c r="C157" i="1"/>
  <c r="G156" i="1"/>
  <c r="C156" i="1"/>
  <c r="G155" i="1"/>
  <c r="C155" i="1"/>
  <c r="J152" i="1"/>
  <c r="I152" i="1"/>
  <c r="F152" i="1"/>
  <c r="E152" i="1"/>
  <c r="D152" i="1"/>
  <c r="G149" i="1"/>
  <c r="C149" i="1"/>
  <c r="G147" i="1"/>
  <c r="C147" i="1"/>
  <c r="J144" i="1"/>
  <c r="I144" i="1"/>
  <c r="H144" i="1"/>
  <c r="F144" i="1"/>
  <c r="E144" i="1"/>
  <c r="D144" i="1"/>
  <c r="G142" i="1"/>
  <c r="C142" i="1"/>
  <c r="G140" i="1"/>
  <c r="C140" i="1"/>
  <c r="G138" i="1"/>
  <c r="C138" i="1"/>
  <c r="J135" i="1"/>
  <c r="F135" i="1"/>
  <c r="G133" i="1"/>
  <c r="C133" i="1"/>
  <c r="G131" i="1"/>
  <c r="C131" i="1"/>
  <c r="G130" i="1"/>
  <c r="C130" i="1"/>
  <c r="G128" i="1"/>
  <c r="C128" i="1"/>
  <c r="G127" i="1"/>
  <c r="C127" i="1"/>
  <c r="J124" i="1"/>
  <c r="I124" i="1"/>
  <c r="H124" i="1"/>
  <c r="F124" i="1"/>
  <c r="E124" i="1"/>
  <c r="D124" i="1"/>
  <c r="C122" i="1"/>
  <c r="K122" i="1" s="1"/>
  <c r="G120" i="1"/>
  <c r="C120" i="1"/>
  <c r="G118" i="1"/>
  <c r="C118" i="1"/>
  <c r="G117" i="1"/>
  <c r="C117" i="1"/>
  <c r="G115" i="1"/>
  <c r="C115" i="1"/>
  <c r="G113" i="1"/>
  <c r="C113" i="1"/>
  <c r="G112" i="1"/>
  <c r="C112" i="1"/>
  <c r="C108" i="1"/>
  <c r="C106" i="1"/>
  <c r="C105" i="1"/>
  <c r="J102" i="1"/>
  <c r="F102" i="1"/>
  <c r="G100" i="1"/>
  <c r="C100" i="1"/>
  <c r="G99" i="1"/>
  <c r="C99" i="1"/>
  <c r="G97" i="1"/>
  <c r="C97" i="1"/>
  <c r="G96" i="1"/>
  <c r="C96" i="1"/>
  <c r="G95" i="1"/>
  <c r="C95" i="1"/>
  <c r="J92" i="1"/>
  <c r="I92" i="1"/>
  <c r="H92" i="1"/>
  <c r="F92" i="1"/>
  <c r="E92" i="1"/>
  <c r="D92" i="1"/>
  <c r="G89" i="1"/>
  <c r="C89" i="1"/>
  <c r="G87" i="1"/>
  <c r="C87" i="1"/>
  <c r="G85" i="1"/>
  <c r="C85" i="1"/>
  <c r="J82" i="1"/>
  <c r="I82" i="1"/>
  <c r="F82" i="1"/>
  <c r="E82" i="1"/>
  <c r="D82" i="1"/>
  <c r="G80" i="1"/>
  <c r="C80" i="1"/>
  <c r="G79" i="1"/>
  <c r="C79" i="1"/>
  <c r="G77" i="1"/>
  <c r="C77" i="1"/>
  <c r="J74" i="1"/>
  <c r="I74" i="1"/>
  <c r="H74" i="1"/>
  <c r="F74" i="1"/>
  <c r="E74" i="1"/>
  <c r="D74" i="1"/>
  <c r="G72" i="1"/>
  <c r="C72" i="1"/>
  <c r="G70" i="1"/>
  <c r="C70" i="1"/>
  <c r="C67" i="1" s="1"/>
  <c r="J67" i="1"/>
  <c r="I67" i="1"/>
  <c r="H67" i="1"/>
  <c r="F67" i="1"/>
  <c r="E67" i="1"/>
  <c r="D67" i="1"/>
  <c r="G65" i="1"/>
  <c r="C65" i="1"/>
  <c r="G63" i="1"/>
  <c r="C63" i="1"/>
  <c r="J60" i="1"/>
  <c r="I60" i="1"/>
  <c r="F60" i="1"/>
  <c r="E60" i="1"/>
  <c r="D60" i="1"/>
  <c r="G58" i="1"/>
  <c r="C58" i="1"/>
  <c r="G56" i="1"/>
  <c r="C56" i="1"/>
  <c r="G54" i="1"/>
  <c r="C54" i="1"/>
  <c r="J51" i="1"/>
  <c r="I51" i="1"/>
  <c r="H51" i="1"/>
  <c r="F51" i="1"/>
  <c r="E51" i="1"/>
  <c r="D51" i="1"/>
  <c r="G49" i="1"/>
  <c r="C49" i="1"/>
  <c r="C46" i="1" s="1"/>
  <c r="J46" i="1"/>
  <c r="I46" i="1"/>
  <c r="F46" i="1"/>
  <c r="E46" i="1"/>
  <c r="D46" i="1"/>
  <c r="G43" i="1"/>
  <c r="K43" i="1" s="1"/>
  <c r="G42" i="1"/>
  <c r="K42" i="1" s="1"/>
  <c r="C39" i="1"/>
  <c r="J39" i="1"/>
  <c r="I39" i="1"/>
  <c r="H39" i="1"/>
  <c r="F39" i="1"/>
  <c r="E39" i="1"/>
  <c r="D39" i="1"/>
  <c r="G37" i="1"/>
  <c r="C37" i="1"/>
  <c r="G35" i="1"/>
  <c r="C35" i="1"/>
  <c r="G34" i="1"/>
  <c r="C34" i="1"/>
  <c r="J31" i="1"/>
  <c r="I31" i="1"/>
  <c r="H31" i="1"/>
  <c r="F31" i="1"/>
  <c r="E31" i="1"/>
  <c r="D31" i="1"/>
  <c r="G29" i="1"/>
  <c r="C29" i="1"/>
  <c r="G28" i="1"/>
  <c r="C28" i="1"/>
  <c r="G26" i="1"/>
  <c r="K26" i="1" s="1"/>
  <c r="G24" i="1"/>
  <c r="K24" i="1" s="1"/>
  <c r="G22" i="1"/>
  <c r="C22" i="1"/>
  <c r="J19" i="1"/>
  <c r="I19" i="1"/>
  <c r="F19" i="1"/>
  <c r="E19" i="1"/>
  <c r="G17" i="1"/>
  <c r="C17" i="1"/>
  <c r="C16" i="1"/>
  <c r="K16" i="1" s="1"/>
  <c r="J13" i="1"/>
  <c r="I13" i="1"/>
  <c r="F13" i="1"/>
  <c r="E13" i="1"/>
  <c r="D13" i="1"/>
  <c r="C13" i="1" s="1"/>
  <c r="C102" i="1" l="1"/>
  <c r="C238" i="1"/>
  <c r="K22" i="1"/>
  <c r="K140" i="1"/>
  <c r="K223" i="1"/>
  <c r="G238" i="1"/>
  <c r="G82" i="1"/>
  <c r="G102" i="1"/>
  <c r="E192" i="1"/>
  <c r="I226" i="1"/>
  <c r="G13" i="1"/>
  <c r="K13" i="1" s="1"/>
  <c r="I150" i="1"/>
  <c r="G220" i="1"/>
  <c r="K236" i="1"/>
  <c r="G19" i="1"/>
  <c r="H150" i="1"/>
  <c r="G264" i="1"/>
  <c r="D44" i="1"/>
  <c r="F44" i="1"/>
  <c r="C82" i="1"/>
  <c r="C220" i="1"/>
  <c r="E11" i="1"/>
  <c r="J11" i="1"/>
  <c r="K63" i="1"/>
  <c r="K70" i="1"/>
  <c r="K87" i="1"/>
  <c r="K99" i="1"/>
  <c r="K157" i="1"/>
  <c r="K160" i="1"/>
  <c r="K175" i="1"/>
  <c r="K231" i="1"/>
  <c r="K262" i="1"/>
  <c r="C264" i="1"/>
  <c r="H90" i="1"/>
  <c r="K100" i="1"/>
  <c r="C194" i="1"/>
  <c r="F11" i="1"/>
  <c r="K166" i="1"/>
  <c r="K49" i="1"/>
  <c r="K54" i="1"/>
  <c r="K58" i="1"/>
  <c r="E44" i="1"/>
  <c r="K89" i="1"/>
  <c r="J150" i="1"/>
  <c r="K156" i="1"/>
  <c r="C170" i="1"/>
  <c r="K177" i="1"/>
  <c r="K179" i="1"/>
  <c r="K185" i="1"/>
  <c r="K187" i="1"/>
  <c r="E226" i="1"/>
  <c r="I44" i="1"/>
  <c r="K127" i="1"/>
  <c r="K130" i="1"/>
  <c r="E150" i="1"/>
  <c r="K165" i="1"/>
  <c r="I11" i="1"/>
  <c r="K56" i="1"/>
  <c r="C60" i="1"/>
  <c r="G67" i="1"/>
  <c r="K67" i="1" s="1"/>
  <c r="C74" i="1"/>
  <c r="K117" i="1"/>
  <c r="G152" i="1"/>
  <c r="K155" i="1"/>
  <c r="K158" i="1"/>
  <c r="K168" i="1"/>
  <c r="G170" i="1"/>
  <c r="K170" i="1" s="1"/>
  <c r="K173" i="1"/>
  <c r="K188" i="1"/>
  <c r="F192" i="1"/>
  <c r="C228" i="1"/>
  <c r="K253" i="1"/>
  <c r="G258" i="1"/>
  <c r="G269" i="1"/>
  <c r="K77" i="1"/>
  <c r="K85" i="1"/>
  <c r="F90" i="1"/>
  <c r="G135" i="1"/>
  <c r="C152" i="1"/>
  <c r="C162" i="1"/>
  <c r="K176" i="1"/>
  <c r="K178" i="1"/>
  <c r="F150" i="1"/>
  <c r="K186" i="1"/>
  <c r="J192" i="1"/>
  <c r="K216" i="1"/>
  <c r="F226" i="1"/>
  <c r="J90" i="1"/>
  <c r="K112" i="1"/>
  <c r="K115" i="1"/>
  <c r="K159" i="1"/>
  <c r="K167" i="1"/>
  <c r="K174" i="1"/>
  <c r="C181" i="1"/>
  <c r="K189" i="1"/>
  <c r="I192" i="1"/>
  <c r="K199" i="1"/>
  <c r="J226" i="1"/>
  <c r="C258" i="1"/>
  <c r="C269" i="1"/>
  <c r="G181" i="1"/>
  <c r="K184" i="1"/>
  <c r="G46" i="1"/>
  <c r="K46" i="1" s="1"/>
  <c r="K191" i="1"/>
  <c r="G162" i="1"/>
  <c r="K108" i="1"/>
  <c r="K105" i="1"/>
  <c r="C144" i="1"/>
  <c r="K120" i="1"/>
  <c r="K106" i="1"/>
  <c r="K97" i="1"/>
  <c r="K225" i="1"/>
  <c r="K218" i="1"/>
  <c r="D192" i="1"/>
  <c r="K215" i="1"/>
  <c r="K212" i="1"/>
  <c r="K261" i="1"/>
  <c r="K232" i="1"/>
  <c r="G51" i="1"/>
  <c r="C51" i="1"/>
  <c r="G39" i="1"/>
  <c r="K39" i="1" s="1"/>
  <c r="K34" i="1"/>
  <c r="K35" i="1"/>
  <c r="K37" i="1"/>
  <c r="H192" i="1"/>
  <c r="K210" i="1"/>
  <c r="K203" i="1"/>
  <c r="D150" i="1"/>
  <c r="K256" i="1"/>
  <c r="H226" i="1"/>
  <c r="D226" i="1"/>
  <c r="K147" i="1"/>
  <c r="C135" i="1"/>
  <c r="K128" i="1"/>
  <c r="C124" i="1"/>
  <c r="G124" i="1"/>
  <c r="D90" i="1"/>
  <c r="I90" i="1"/>
  <c r="K118" i="1"/>
  <c r="E90" i="1"/>
  <c r="G92" i="1"/>
  <c r="C92" i="1"/>
  <c r="K96" i="1"/>
  <c r="H44" i="1"/>
  <c r="D11" i="1"/>
  <c r="H11" i="1"/>
  <c r="G31" i="1"/>
  <c r="K205" i="1"/>
  <c r="C31" i="1"/>
  <c r="J44" i="1"/>
  <c r="G60" i="1"/>
  <c r="G74" i="1"/>
  <c r="K74" i="1" s="1"/>
  <c r="G194" i="1"/>
  <c r="G192" i="1" s="1"/>
  <c r="G228" i="1"/>
  <c r="C19" i="1"/>
  <c r="G144" i="1"/>
  <c r="K82" i="1" l="1"/>
  <c r="C11" i="1"/>
  <c r="C226" i="1"/>
  <c r="K220" i="1"/>
  <c r="G226" i="1"/>
  <c r="K60" i="1"/>
  <c r="C44" i="1"/>
  <c r="E280" i="1"/>
  <c r="K238" i="1"/>
  <c r="F280" i="1"/>
  <c r="G11" i="1"/>
  <c r="K11" i="1" s="1"/>
  <c r="K144" i="1"/>
  <c r="C150" i="1"/>
  <c r="I280" i="1"/>
  <c r="G44" i="1"/>
  <c r="K92" i="1"/>
  <c r="C90" i="1"/>
  <c r="G90" i="1"/>
  <c r="C192" i="1"/>
  <c r="K258" i="1"/>
  <c r="D280" i="1"/>
  <c r="K51" i="1"/>
  <c r="K152" i="1"/>
  <c r="K19" i="1"/>
  <c r="J280" i="1"/>
  <c r="G150" i="1"/>
  <c r="K135" i="1"/>
  <c r="K181" i="1"/>
  <c r="K162" i="1"/>
  <c r="K124" i="1"/>
  <c r="K102" i="1"/>
  <c r="H280" i="1"/>
  <c r="K31" i="1"/>
  <c r="K194" i="1"/>
  <c r="K228" i="1"/>
  <c r="K44" i="1" l="1"/>
  <c r="G280" i="1"/>
  <c r="K226" i="1"/>
  <c r="K192" i="1"/>
  <c r="C280" i="1"/>
  <c r="K150" i="1"/>
  <c r="K90" i="1"/>
  <c r="K280" i="1" l="1"/>
</calcChain>
</file>

<file path=xl/sharedStrings.xml><?xml version="1.0" encoding="utf-8"?>
<sst xmlns="http://schemas.openxmlformats.org/spreadsheetml/2006/main" count="348" uniqueCount="338">
  <si>
    <t>тыс. руб.</t>
  </si>
  <si>
    <t>№ строки</t>
  </si>
  <si>
    <t>Наименование муниципальной программы и плановых мероприятий</t>
  </si>
  <si>
    <t>Фактически произведенные расходы</t>
  </si>
  <si>
    <t>% выполнения</t>
  </si>
  <si>
    <t>Причины невыполнения</t>
  </si>
  <si>
    <t>Всего            в тыс руб.</t>
  </si>
  <si>
    <t xml:space="preserve">В том числе </t>
  </si>
  <si>
    <t>Всего</t>
  </si>
  <si>
    <t>В том числе по источникам финансирования (в тыс.руб.)</t>
  </si>
  <si>
    <t>местный бюджет</t>
  </si>
  <si>
    <t>областной бюджет</t>
  </si>
  <si>
    <t>федеральный бюджет</t>
  </si>
  <si>
    <t>Всего по муниципальной программе "Совершенствование социально-экономической политики и эффективности муниципального управления"</t>
  </si>
  <si>
    <t>1.1</t>
  </si>
  <si>
    <t>Подпрограмма "Развитие субъектов малого и среднего предпринимательства"</t>
  </si>
  <si>
    <t>Всего по подпрограмме "Развитие субъектов малого и среднего предпринимательства"</t>
  </si>
  <si>
    <t>Цель: Создание условий для развития малого и среднего предпринимательства</t>
  </si>
  <si>
    <t>Задача 1: Стимулирование развития, популяризация предпринимательской деятельности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</si>
  <si>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</si>
  <si>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1:Пропаганда и популяризация предпринимательской деятельности</t>
  </si>
  <si>
    <t>Прочие мероприятия</t>
  </si>
  <si>
    <t>1.2.</t>
  </si>
  <si>
    <t>Подпрограмма: "Управление муниципальной собственностью"</t>
  </si>
  <si>
    <t>Всего по подпрограмме "Управление муниципальной собственностью"</t>
  </si>
  <si>
    <t>Цель: Повышение эффективности управления муниципальным имуществом</t>
  </si>
  <si>
    <t>Задача 1: Создание условий для исполнения полномочий органами местного самоуправления</t>
  </si>
  <si>
    <t>Мероприятие 1:Установление координат границ земельных участков под объектами муниципальной собственности</t>
  </si>
  <si>
    <t>Задача 2 : Повышение доходности от использования и реализации муниципального имущества</t>
  </si>
  <si>
    <t>Мероприятие 1: 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 подлежащей приватизации</t>
  </si>
  <si>
    <t>Задача 3: Обеспечение содержания и сохранности объектов муниципальной собственности</t>
  </si>
  <si>
    <t xml:space="preserve">Мероприятие 1:Осуществление обязанностей собственника по содержанию и сохранности муниципального имущества </t>
  </si>
  <si>
    <t>Задача 4:  Увеличение количества объектов муниципальной недвижимости, прошедших государственную регистрацию прав</t>
  </si>
  <si>
    <t>Мероприятие 1: Разработка технических паспортов и планов объектов муниципальной недвижимости</t>
  </si>
  <si>
    <t>Мероприятие 2: Иные мероприятия в сфере управления муниципальным имуществом</t>
  </si>
  <si>
    <t>1.3.</t>
  </si>
  <si>
    <t>Подпрограмма: "Развитие информационного общества"</t>
  </si>
  <si>
    <t>Всего по подпрограмме: "Развитие информационного общества"</t>
  </si>
  <si>
    <t>Цель: Совершенствование системы муниципального управления на основе использования современных информационных и телекоммуникационных технологий</t>
  </si>
  <si>
    <t>Задача 1: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</si>
  <si>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Мероприятие 1: Развитие информационно-коммуникационных технологий</t>
  </si>
  <si>
    <t>Мероприятие 2:Информирование населения о социально-экономическом и культурном развитии городского округа, доведение иной официальной информации</t>
  </si>
  <si>
    <t>Задача 2: Повышение качества и доступности предоставления государственных и муниципальных услуг</t>
  </si>
  <si>
    <t>Мероприятие 1:Обеспечение работы  центра общественного доступа к сети интернет</t>
  </si>
  <si>
    <t>1.4.</t>
  </si>
  <si>
    <t>Подпрограмма " 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</si>
  <si>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Всего по подпрограмме:  "Создание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</si>
  <si>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Цель 1.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</si>
  <si>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</si>
  <si>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Мероприятие 1: Обеспечение деятельности органов местного самоуправления и муниципальных учреждений</t>
  </si>
  <si>
    <t>Мероприятие 2:Организация мероприятий по повышению квалификации и образовательного уровня выборных должностных лиц и муниципальных служащих органов местного самоуправления</t>
  </si>
  <si>
    <t xml:space="preserve">2. </t>
  </si>
  <si>
    <t>Всего по муниципальной программе " Безопасный город"</t>
  </si>
  <si>
    <t>2.1.</t>
  </si>
  <si>
    <t>Подпрограмма "Развитие гражданской обороны"</t>
  </si>
  <si>
    <t>Всего по подпрограмме: "Развитие гражданской обороны"</t>
  </si>
  <si>
    <t>Цель: Создание условий для развития гражданской обороны и обеспечения безопасности населения</t>
  </si>
  <si>
    <t>Задача 1. Организация и осуществление мероприятий по гражданской обороне</t>
  </si>
  <si>
    <t>Мероприятие 1:Обеспечение реализации мероприятий по гражданской обороне</t>
  </si>
  <si>
    <t>2.2.</t>
  </si>
  <si>
    <t>Подпрограмма "Защита населения от чрезвычайных ситуаций природного и техногенного характера"</t>
  </si>
  <si>
    <t>Всего по подпрограмме:" Защита населения от чрезвычайных ситуаций природного и техногенного характера"</t>
  </si>
  <si>
    <t>Цель: Создание эффективной системы обеспечения природно-техногенной безопасности населения</t>
  </si>
  <si>
    <t>Задача 1. Организация и осуществление мероприятий по предупреждению и ликвидации чрезвычайных ситуаций  природного и техногенного характера.</t>
  </si>
  <si>
    <t>Мероприятие 1:Обеспечение реализации мероприятий по предупреждению и ликвидации чрезвычайных ситуаций природного и техногенного характера.</t>
  </si>
  <si>
    <t>Задача 2. Обеспечение безопасности гидротехнических сооружений</t>
  </si>
  <si>
    <t xml:space="preserve">Мероприятие 1: Ремонт гидротехнического сооружения ГТС "Ива" </t>
  </si>
  <si>
    <t>Задача 3. Повышение готовности к реагированию на угрозу или возникновение чрезвычайных ситуаций</t>
  </si>
  <si>
    <t>Мероприятие 1: Обеспечение деятельности единой дежурно-диспетчерской службы</t>
  </si>
  <si>
    <t>2.3.</t>
  </si>
  <si>
    <t>Подпрограмма "Обеспечение пожарной безопасности"</t>
  </si>
  <si>
    <t>Всего по подпрограмме "Обеспечение пожарной безопасности"</t>
  </si>
  <si>
    <t>Цель: Создание и обеспечение необходимых условий для укрепления противопожарной безопасности</t>
  </si>
  <si>
    <t>Задача 1. Совершенствование противопожарной пропаганды при использовании средств массовой информации, наглядной агитации, листовок</t>
  </si>
  <si>
    <t>Мероприятие 1: Информирование населения по вопросам предупреждения и ликвидации чрезвычайных ситуаций природного и техногенного характера.</t>
  </si>
  <si>
    <t>Задача 2. 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</si>
  <si>
    <t>Мероприятие 1:Обеспечение реализации первоочередных мер по противопожарной защите</t>
  </si>
  <si>
    <t>2.4.</t>
  </si>
  <si>
    <t>Подпрограмма "Профилактика правонарушений"</t>
  </si>
  <si>
    <t>Всего по подпрограмме "Профилактика правонарушений"</t>
  </si>
  <si>
    <t>Цель: Формирование эффективной системы профилактики правонарушений</t>
  </si>
  <si>
    <t>Задача 1. Развитие системы профилактики правонарушений.</t>
  </si>
  <si>
    <t>Мероприятие 1:Информационно-пропагандистское сопровождение мероприятий по профилактике правонарушений</t>
  </si>
  <si>
    <t>Задача 2. Развитие системы профилактики правонарушений в подростковой среде.</t>
  </si>
  <si>
    <t>Мероприятие 1:Проведение профилактической работы среди подростков и в образовательном учреждении</t>
  </si>
  <si>
    <t>2.5.</t>
  </si>
  <si>
    <t>Подпрограмма "Профилактика безопасности дорожного движения"</t>
  </si>
  <si>
    <t>Всего по подпрограмме "Профилактика безопасности дорожного движения"</t>
  </si>
  <si>
    <t>Цель: Совершенствование комплексной системы профилактики безопасности дорожного движения</t>
  </si>
  <si>
    <t>Задача 1: Организация профилактики дорожно-транспортного травматизма.</t>
  </si>
  <si>
    <t>Мероприятие 1: Информационно-пропагандистское сопровождение мероприятий по профилактике дорожно-транспортного травматизма</t>
  </si>
  <si>
    <t>Задача 2: Повышение качества профилактики детского дорожно-транспортного травматизма.</t>
  </si>
  <si>
    <t>Мероприятие 1: Проведение профилактической работы среди подростков и в образовательном учреждении</t>
  </si>
  <si>
    <t>Мероприятие 2: Приобретение дорожных знаков</t>
  </si>
  <si>
    <t>2.6.</t>
  </si>
  <si>
    <t>Подпрограмма "Профилактика терроризма, экстремизма и гармонизации межэтнических отношений"</t>
  </si>
  <si>
    <t>Всего по подпрограмме "Профилактика терроризма, экстремизма и гармонизации межэтнических отношений"</t>
  </si>
  <si>
    <t>Цель: 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 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различиям</t>
  </si>
  <si>
    <t>Задача 1. Усиление информационно-пропагандистской деятельности, направленной на противодействие терроризму</t>
  </si>
  <si>
    <t>Мероприятие 1:Информационно-пропагандистское сопровождение мероприятий  по профилактике терроризма в молодежной среде.</t>
  </si>
  <si>
    <t>Задача 2. Усиление информационно-пропагандистской деятельности, направленной на противодействие экстремизму</t>
  </si>
  <si>
    <t>Мероприятие 1:Информационно-пропагандистское сопровождение мероприятий  по профилактике экстремизма в молодежной среде.</t>
  </si>
  <si>
    <t>Задача 3. Усиление информационно-пропагандистской деятельности, направленной на укрепление межнационального и межконфессионального согласия</t>
  </si>
  <si>
    <t>Мероприятие 1:Информационно-пропагандистское сопровождение мероприятий  по укреплению межнационального и межконфессионального согласия</t>
  </si>
  <si>
    <t xml:space="preserve">3. </t>
  </si>
  <si>
    <t>Всего по программе "Развитие образования в городском округе ЗАТО Свободный"</t>
  </si>
  <si>
    <t>3.1.</t>
  </si>
  <si>
    <t xml:space="preserve">Подпрограмма "Развитие дошкольного образования в городском округе ЗАТО Свободный" </t>
  </si>
  <si>
    <t>Всего по подпрограмме "Развитие дошкольного образования в городском округе ЗАТО Свободный"</t>
  </si>
  <si>
    <t>Цель: Обеспечение доступности дошкольного образования</t>
  </si>
  <si>
    <t>Задача 1: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</si>
  <si>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1:Строительство детского дошкольного образовательного учреждения на 160 мест</t>
  </si>
  <si>
    <t>Мероприятие 2:Финансовое обеспечение государственных гарантий реализации прав на получение общедоступного дошкольного образования в муниципальных дошкольных образовательных организациях</t>
  </si>
  <si>
    <t>Мероприятие 3:Организация и обеспечение получения дошкольного образования, создание условий для присмотра и ухода за детьми, содержание детей в муниципальных дошкольных организациях</t>
  </si>
  <si>
    <t>Задача 2: Создание безопасных условий обучения в муниципальных дошкольных образовательных организациях</t>
  </si>
  <si>
    <t>Мероприятие 1:Организация и проведение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в муниципальные дошкольные образовательные учреждения</t>
  </si>
  <si>
    <t>Мероприятие 2:Приобретение устройств (средств) дезинфекции и медицинского контроля для муниципальных дошкольных образовательных организаций в целях профилактики и устранения последствий распространения новой коронавирусной инфекции</t>
  </si>
  <si>
    <t>3.2.</t>
  </si>
  <si>
    <t>Подпрограмма "Развитие общего образования в городском округе ЗАТО Свободный"</t>
  </si>
  <si>
    <t>Всего по подпрограмме "Развитие общего образования в городском округе ЗАТО Свободный"</t>
  </si>
  <si>
    <t>Цель: Обеспечение доступности и качественного общего образования</t>
  </si>
  <si>
    <t>Задача 1: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организациях.</t>
  </si>
  <si>
    <t>Мероприятие 1: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</si>
  <si>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Мероприятие 2:Финансовое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</si>
  <si>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Задача 2: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</si>
  <si>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Мероприятие 1:Организация предоставления общего образования и создание условий для содержания детей и муниципальных общеобразовательных организациях</t>
  </si>
  <si>
    <t>Задача 3: Создание условий обучения в муниципальных общеобразовательных организациях</t>
  </si>
  <si>
    <t>Мероприятие 1:Организация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</si>
  <si>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 xml:space="preserve">Мероприятие 2: Приобретение устройств (средств) дезинфекции и медицинского контроля для муниципальных общеобразовательных организаций в целях профилактики и устранения последствий распространения новой коронавирусной инфекции           </t>
  </si>
  <si>
    <t>Задача 4: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учреждениях</t>
  </si>
  <si>
    <t>Мероприятие 1.Организация и проведение мероприятий направленных на выявление и поддержку талантливых детей</t>
  </si>
  <si>
    <t>Задача 4:Осуществление мероприятий по организации питания в муниципальных общеобразовательных организациях</t>
  </si>
  <si>
    <t>Мероприятие 1: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</si>
  <si>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Мероприятие 2:Организация питания обучающихся в муниципальных общеобразовательных организациях</t>
  </si>
  <si>
    <t>Задача 5:Обеспечение антитеррористической защищенности объектов (территорий) муниципальных общеобразовательных организаций</t>
  </si>
  <si>
    <t>Мероприятие 1: 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</si>
  <si>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Задача 6. Обеспечение мероприятий по выплат денежной компенсации за питание льготным категориям школьников</t>
  </si>
  <si>
    <t>Мероприятие 1:Организация и проведение мероприятий по выплате денежной компенсации за питание льготным категориям школьников</t>
  </si>
  <si>
    <t>3.3.</t>
  </si>
  <si>
    <t>Подпрограмма "Развитие дополнительного образования в городском округе ЗАТО Свободный"</t>
  </si>
  <si>
    <t>Всего по подпрограмме:Развитие дополнительного образования в городском округе ЗАТО Свободный"</t>
  </si>
  <si>
    <t>Цель: Обеспечение доступности качественных образовательных услуг в сфере дополнительного образования</t>
  </si>
  <si>
    <t>Задача 1: Развитие системы дополнительного образования детей.</t>
  </si>
  <si>
    <t xml:space="preserve">Мероприятие 1:Финансовое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</si>
  <si>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Мероприятие 2:Финансовое  обеспечение мероприятий, связанных с поддержкой и выявлением талантливых воспитанников в муниципальных организациях дополнительного образования</t>
  </si>
  <si>
    <t>Задача 2: Создание безопасных условий обучения в муниципальных организациях дополнительного образования</t>
  </si>
  <si>
    <r>
      <rPr>
        <sz val="12"/>
        <rFont val="Times New Roman"/>
        <family val="1"/>
        <charset val="204"/>
      </rPr>
      <t>Мероприятие 1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  </r>
  </si>
  <si>
    <t xml:space="preserve">Мероприятие 2:  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</t>
  </si>
  <si>
    <t>Задача: Обеспечение антитеррористической защищённости объектов (территорий) муниципальных организаций дополнительного образования</t>
  </si>
  <si>
    <t>Мероприятие 2:Организация и проведение мероприятий по обеспечению антитеррористической защищенности объектов (территорий) муниципальных организаций дополнительного образования</t>
  </si>
  <si>
    <t>3.4.</t>
  </si>
  <si>
    <t>Подпрограмма "Другие вопросы в области образования городского округа ЗАТО Свободный"</t>
  </si>
  <si>
    <t>Всего по подпрограмме "Другие вопросы в области образования городского округа ЗАТО Свободный"</t>
  </si>
  <si>
    <t>Цель: Обеспечение реализации полномочий муниципалитета в сфере управления образованием</t>
  </si>
  <si>
    <t>Задача 1:  Обеспечение доступности качественных образовательных услуг в сфере образования городского округа ЗАТО Свободный</t>
  </si>
  <si>
    <t>Мероприятие 1:Организация и проведение мероприятий, направленных на повышение качества образовательных услуг.</t>
  </si>
  <si>
    <t>Задача 2: Обеспечение проведения муниципальных мероприятий в системе дошкольного, общего и дополнительного образования</t>
  </si>
  <si>
    <t>Мероприятие 1: Проведение муниципальных мероприятий в образовательных учреждениях</t>
  </si>
  <si>
    <t>Задача 3: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</si>
  <si>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Мероприятие 1:Организация и проведение мероприятий, направленных на выявление и поддержку талантливых детей.</t>
  </si>
  <si>
    <t>3.5.</t>
  </si>
  <si>
    <t>Подпрограмма "Отдых и оздоровление детей городского округа ЗАТО свободный"</t>
  </si>
  <si>
    <t>Всего по подпрограмме "Отдых и оздоровление детей городского округа ЗАТО Свободный"</t>
  </si>
  <si>
    <t>Цель: Создание условий для сохранения здоровья и развития детей в городском округе ЗАТО Свободный</t>
  </si>
  <si>
    <t>Задача 1: Организация отдыха и оздоровления детей городского округа ЗАТО свободный</t>
  </si>
  <si>
    <t>Мероприятие 1:Организация отдыха детей в оздоровительных организациях и санаторно-курортных учреждениях</t>
  </si>
  <si>
    <t>Задача 2: Создание условий для организации досуга детей и развития малозатратных форм отдыха</t>
  </si>
  <si>
    <t>Мероприятие 1:Проведение мероприятий для организации досуга детей и развития малозатратных форм отдыха</t>
  </si>
  <si>
    <t>4.</t>
  </si>
  <si>
    <t>Всего по муниципальной программе "Профилактика заболеваний и формирование здорового образа жизни"</t>
  </si>
  <si>
    <t>4.1.</t>
  </si>
  <si>
    <t>Подпрограмма "Профилактика ВИЧ-инфекции"</t>
  </si>
  <si>
    <t>Всего по подпрограмма "Профилактика ВИЧ-инфекции"</t>
  </si>
  <si>
    <t>Развитие системы профилактики ВИЧ-инфекции</t>
  </si>
  <si>
    <t>Задача 1: Создание постоянно действующей информационно-пропагандистской системы, направленной на профилактику ВИЧ-инфекции</t>
  </si>
  <si>
    <t>Мероприятие 1:Организация и проведение санитарно-просветительской работы по вопросу профилактики ВИЧ-инфекции (выступление на телевидение, размещение статей в средствах массовой информации, показ видеороликов на мультимедийном экране, проведение лекций, классных часов, родительских собраний, изготовление и приобретение стендов)</t>
  </si>
  <si>
    <t>Мероприятие 2:Подготовка и проведение флеш-моб акций, акций, выставок, приуроченных к Всемирному Дню борьбы со СПИДОМ-1 декабря</t>
  </si>
  <si>
    <t>Мероприятие 3:Подготовка и проведение конкурса социальной рекламы</t>
  </si>
  <si>
    <t>Мероприятие 4:Подготовка и проведение конкурса конкурса плакатов "Мы -  за жизнь"</t>
  </si>
  <si>
    <t>Мероприятие 5:Организация и проведение информационной кампании по профилактике ВИЧ-инфекции</t>
  </si>
  <si>
    <t>Мероприятие 6:Проведение спортивных мероприятий под эгидой борьбы со СПИДом</t>
  </si>
  <si>
    <t>4.2.</t>
  </si>
  <si>
    <t>Подпрограмма "Профилактика туберкулеза"</t>
  </si>
  <si>
    <t>Всего по подпрограмме "Профилактика туберкулеза"</t>
  </si>
  <si>
    <t>Цель: Развитие системы профилактики туберкулеза</t>
  </si>
  <si>
    <t>Задача 1:Создание постоянно действующей информационно-пропагандистской системы, направленной на профилактику туберкулеза</t>
  </si>
  <si>
    <t>Мероприятие 1:Организация и проведения санитарно-просветительской работы по вопросу профилактики туберкулеза</t>
  </si>
  <si>
    <t>Мероприятие 2:Подготовка и проведение флеш-моб акций, акций, приуроченных к Всемирному дню борьбы с туберкулезом</t>
  </si>
  <si>
    <t>Мероприятие 3:Организация и проведение информационной кампании по профилактике туберкулеза</t>
  </si>
  <si>
    <t>Мероприятие 4:Проведение спортивных мероприятий под эгидой борьбы с туберкулезом</t>
  </si>
  <si>
    <t>4.3.</t>
  </si>
  <si>
    <t>Подпрограмма "Профилактика наркомании и алкоголизма"</t>
  </si>
  <si>
    <t>Всего по подпрограмме "Профилактика наркомании и алкоголизма"</t>
  </si>
  <si>
    <t>Цель: Развитие системы профилактики наркомании и алкоголизма</t>
  </si>
  <si>
    <t>Задача 1: Создание постоянно действующей информационно-пропагандистской системы, направленной на профилактику наркомании и алкоголизма</t>
  </si>
  <si>
    <t>Мероприятие 1:Организация и проведение санитарно-гигиенического воспитания населения</t>
  </si>
  <si>
    <t>Мероприятие 2:Проведение акций, приуроченных к Международному дню борьбы с употреблением наркотиков и их незаконным оборотом</t>
  </si>
  <si>
    <t>Мероприятие 3:Проведение акций, флешмоб акций, направленных на профилактику наркомании и алкоголизма в подростковой среде</t>
  </si>
  <si>
    <t>Мероприятие 4:Организация и проведение конкурса социальной рекламы по профилактике употребления ПАВ</t>
  </si>
  <si>
    <t>Мероприятие 5:Организация и проведение акций, приуроченных к Дню трезвости</t>
  </si>
  <si>
    <t>Мероприятие 6:Организация и проведение конкурса рисунков на асфальте "Мое счастливое будущее"</t>
  </si>
  <si>
    <t>Мероприятие 7:Организация и проведение информационной кампании по профилактике наркомании и алкоголизма</t>
  </si>
  <si>
    <t>4.4.</t>
  </si>
  <si>
    <t>Подпрограмма "Профилактика иных заболеваний и формирование здорового образа жизни"</t>
  </si>
  <si>
    <t>Всего по подпрограмме "Профилактика иных заболеваний и формирование здорового образа жизни"</t>
  </si>
  <si>
    <t>Цель: Развитие системы профилактики заболеваний и формирование у населения навыков здорового образа жизни</t>
  </si>
  <si>
    <t>Задача 1: Создание постоянно действующей информационно-пропагандистской системы, направленной на профилактику заболеваний и формирование здорового образа жизни</t>
  </si>
  <si>
    <t>Мероприятие 1:Организация и проведение санитарно-гигиенического воспитания населения по вопросам гигиены человека. Профилактики инфекционных заболеваний, формирования навыков ЗОЖ, рационального питания, вреда курения</t>
  </si>
  <si>
    <t>Мероприятие 2:Организация и проведение флешмобакций, акций, приуроченных к Всемирному дню без табачного дыма</t>
  </si>
  <si>
    <t>Мероприятие 3:Организация и проведение спортивных мероприятий</t>
  </si>
  <si>
    <t>Мероприятие 4:Организация и проведение флешмобакций "МОЛОДЕЖЬ ЗА ЗОЖ"</t>
  </si>
  <si>
    <t>Мероприятие 5:Организация и проведение акций, направленных на предупреждение заболеваний, установок на здоровый образ жизни</t>
  </si>
  <si>
    <t>Мероприятие 6:Организация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</t>
  </si>
  <si>
    <t>Мероприятие 8:Обеспечение санитарно-противоэпидемического благополучия и профилактика инфекционных заболеваний, мероприятия по пропаганде донорства крови и ее компонентов, проведение акарицидных, дератизационных, дезинсекционных мероприятий</t>
  </si>
  <si>
    <t>5.</t>
  </si>
  <si>
    <t>Всего по муниципальной программе "Развитие культуры, спорта и молодежной политики в городском округе ЗАТО Свободный"</t>
  </si>
  <si>
    <t>5.1.</t>
  </si>
  <si>
    <t>Подпрограмма "Развитие культуры в городском округе ЗАТО Свободный"</t>
  </si>
  <si>
    <t>Всего по подпрограмме "Развитие культуры в городском округе ЗАТО Свободный"</t>
  </si>
  <si>
    <t>Цель: Обеспечение доступности культурных благ и повышение культурного потенциала</t>
  </si>
  <si>
    <t>Задача 1:Создание условий для культурно-творческой деятельности и самореализации граждан</t>
  </si>
  <si>
    <t>Мероприятие 1:Организация и проведение культурно-массовых мероприятий</t>
  </si>
  <si>
    <t>Задача 2: Повышение доступности и качества услуг, оказываемых населению в сфере культуры</t>
  </si>
  <si>
    <t>Мероприятие 1:Обеспечение деятельности учреждений культуры</t>
  </si>
  <si>
    <t>Мероприятие 3:Приведение в соответствие с требованиями санитарного и пожарного законодательства зданий сооружений и помещений учреждений культуры</t>
  </si>
  <si>
    <t>Задача 3: Создание условий для сохранения и развития кадрового потенциала в сфере культуры</t>
  </si>
  <si>
    <t>Мероприятие 1:Оплата труда работников учреждений культуры</t>
  </si>
  <si>
    <t>5.2.</t>
  </si>
  <si>
    <t>Подпрограмма "Развитие физической культуры и спорта"</t>
  </si>
  <si>
    <t>Всего по подпрограмме "Развитие физической культуры и спорта"</t>
  </si>
  <si>
    <t>Цель: Создание условий для приобщения населения к регулярным занятиям физической культурой и спортом"</t>
  </si>
  <si>
    <t>Задача 1: Повышение мотивации граждан к регулярным занятиям физической культурой и спортом</t>
  </si>
  <si>
    <t xml:space="preserve">Мероприятие 1:Организация и проведение спортивно-массовых мероприятий </t>
  </si>
  <si>
    <t>Задача 2: Привлечение населения к занятиям физической культурой и спортом</t>
  </si>
  <si>
    <t>Организация и проведение мероприятий, направленных на привлечение населения к массовым занятиям спортом</t>
  </si>
  <si>
    <t>5.3.</t>
  </si>
  <si>
    <t>Подпрограмма"Реализация молодежной политики в городском округе ЗАТО Свободный"</t>
  </si>
  <si>
    <t>Всего по подпрограмме "Реализация молодежной политики в городском округе ЗАТО Свободный"</t>
  </si>
  <si>
    <t>Цель: Создание благоприятных условий для гражданского становления и самореализации молодежи, поддержка и развитие молодежных инициатив</t>
  </si>
  <si>
    <t>Задача 1:  Формирование целостной системы поддержки инициативной и талантливой молодежи, обладающей лидерскими навыками</t>
  </si>
  <si>
    <t>Мероприятие 1:Организация и проведение мероприятий для молодежи, в том числе, направленных на развитие инициативы и лидерских качеств у молодежи</t>
  </si>
  <si>
    <t>Мероприятие 2:Организация  и проведение в ГО ЗАТО Свободный мероприятий в рамках развития общественных объединений</t>
  </si>
  <si>
    <t>Задача 2: Формирование ценностных установок на создание семьи, ответственного материнства и отцовства</t>
  </si>
  <si>
    <t>Мероприятие 1:Организация и проведение мероприятий, направленных на поддержку семейных ценностей</t>
  </si>
  <si>
    <t>5.4.</t>
  </si>
  <si>
    <t>Подпрограмма "Патриотическое воспитание детей и молодежи городского округа ЗАТО Свободный"</t>
  </si>
  <si>
    <t>Всего по подпрограмме "Патриотическое воспитание детей и молодежи городского округа ЗАТО Свободный"</t>
  </si>
  <si>
    <t>Цель: Развитие системы патриотического воспитания детей и молодежи</t>
  </si>
  <si>
    <t>Задача 1: Гражданско-патриотическое воспитание молодежи, содействие формированию правовых, культурных ценностей в молодежной среде</t>
  </si>
  <si>
    <t xml:space="preserve">Мероприятие 1:Организация и проведение мероприятий патриотической направленности </t>
  </si>
  <si>
    <t>Задача 2: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</si>
  <si>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Мероприятие 1:Организация и проведение мероприятий по допризывной подготовке молодежи к военной службе</t>
  </si>
  <si>
    <t>6.</t>
  </si>
  <si>
    <t xml:space="preserve">Всего по муниципальной программе "Развитие городского хозяйства" </t>
  </si>
  <si>
    <t>6.1.</t>
  </si>
  <si>
    <t>Подпрограмма " Обеспечение качества условий проживания населения и улучшение жилищных условий"</t>
  </si>
  <si>
    <t>Всего по подпрограмме "Обеспечение  качества условий проживания населения и улучшение жилищных условий"</t>
  </si>
  <si>
    <t>Цель: Повышение качества и безопасности проживания населения</t>
  </si>
  <si>
    <t>Задача 1: Обеспечение комфортных условий проживания, повышения качества и условий жизни населения</t>
  </si>
  <si>
    <t>Мероприятие 1:Обеспечение проведения капитального ремонта в муниципальном жилищном фонде</t>
  </si>
  <si>
    <t>Мероприятие 2:Обеспечение выполнения функций собственника жилых помещений по внесению взносов на капитальный ремонт общего имущества многоквартирных домов</t>
  </si>
  <si>
    <t>Задача 2: Повышение энергоэффективности использования энергетических ресурсов в жилищной сфере</t>
  </si>
  <si>
    <t>Мероприятие 1:Оснащение индивидуальными приборами учета муниципальных квартир городского округа ЗАТО Свободный</t>
  </si>
  <si>
    <t>Задача 3: Исполнение иных полномочий в жилищной сфере</t>
  </si>
  <si>
    <t>Мероприятие 1:Обеспечение иных полномочий в жилищной сфере</t>
  </si>
  <si>
    <t>6.2.</t>
  </si>
  <si>
    <t>Подпрограмма "Развитие коммунальной инфраструктуры"</t>
  </si>
  <si>
    <t>Всего по подпрограмме "Развитие коммунальной инфраструктуры"</t>
  </si>
  <si>
    <t>Цель: Повышение надежности систем и качества предоставляемых коммунальных услуг</t>
  </si>
  <si>
    <t>Задача 1: Обеспечение развития коммунальных систем и повышение качества предоставляемых коммунальных услуг</t>
  </si>
  <si>
    <t>Мероприятие 1:Строительство комплекса очистных сооружений бытовой канализации</t>
  </si>
  <si>
    <t>Мероприятие 2:Устройство уличного освещения</t>
  </si>
  <si>
    <t>Мероприятие 3.:Строительство коллектора</t>
  </si>
  <si>
    <t>Мероприятие 3: Обеспечение проведения капитального ремонта и модернизации объектов коммунальной инфраструктуры в сфере водоснабжения, теплоснабжения, электроснабжения</t>
  </si>
  <si>
    <t>Задача 2: Повышение энергоэффективности использования энергетических ресурсов в коммунальной сфере</t>
  </si>
  <si>
    <t>Мероприятие 1:Установка частного преобразователя на оборудовании котельной № 88,89</t>
  </si>
  <si>
    <t>Мероприятие 2:Установка узла учета природного газа</t>
  </si>
  <si>
    <t>Мероприятие 3: Устройство резервной скважины</t>
  </si>
  <si>
    <t>Задача 3: Исполнение иных полномочий в сфере коммунального хозяйства</t>
  </si>
  <si>
    <t>6.3.</t>
  </si>
  <si>
    <t>Подпрограмма: "Формирование современной городской среды"</t>
  </si>
  <si>
    <t>Всего по подпрограмме "Формирование комфортной городской среды"</t>
  </si>
  <si>
    <t>Цель: Повышение уровня благоустройства городского округа</t>
  </si>
  <si>
    <t>Задача 1: Обеспечение санитарно-эпидемиологичекого состояния и благоустройства территории городского округа</t>
  </si>
  <si>
    <t>Мероприятие 1:Обеспечение выполнения благоустройства территории</t>
  </si>
  <si>
    <t>6.4.</t>
  </si>
  <si>
    <t>Подпрограмма "Развитие дорожной деятельности"</t>
  </si>
  <si>
    <t>Всего по подпрограмме "Развитие дорожной деятельности"</t>
  </si>
  <si>
    <t>Цель: Сохранение и развитие автомобильных дорог и улично-дорожной сети</t>
  </si>
  <si>
    <t>Задача 1: Обеспечение проведения ремонта и повышения качества содержания автомобильных дорог и улично-дорожной сети</t>
  </si>
  <si>
    <t>Мероприятие 1:Обеспечение содержания дорог и улично-дорожной сети</t>
  </si>
  <si>
    <t xml:space="preserve">Мероприятие 2:Капитальный ремонт улично-дорожной сети </t>
  </si>
  <si>
    <t>6.5.</t>
  </si>
  <si>
    <t>Подпрограмма "Энергосбережение и повышение энергоэффективности  систем коммунальной инфраструктуры"</t>
  </si>
  <si>
    <t>Всего по подпрограмме "Энергосбережение и повышение энергоэффективности  систем коммунальной инфраструктуры"</t>
  </si>
  <si>
    <t>Цель: Повышение энергоэффективности систем коммунальной инфраструктуры</t>
  </si>
  <si>
    <t>Задача 1: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</si>
  <si>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Мероприятие 1:Установка котла мощностью 6 МВт, Котельная № 88,89</t>
  </si>
  <si>
    <t xml:space="preserve">Мероприятие 2:Установка блочно-модульного ЦРП-6/0,04 Кв </t>
  </si>
  <si>
    <t>7.</t>
  </si>
  <si>
    <t>Всего по муниципальной программе «Обеспечение жильем молодых семей на территории городского округа ЗАТО Свободный»</t>
  </si>
  <si>
    <t xml:space="preserve">Мероприятие 1: Выдача  молодым семьям в установленном порядке свидетельства о праве на получение социальной выплаты </t>
  </si>
  <si>
    <t>Мероприятие2: Предоставление социальных выплат на приобретение жилого помещения или строительство индивидуального жилого дома</t>
  </si>
  <si>
    <t>Мероприятие3: Освещение целей и задач программы в средствах массовой информации</t>
  </si>
  <si>
    <t xml:space="preserve">ИТОГО: </t>
  </si>
  <si>
    <t>Мероприятие 9: Приобретение средств индивидуальной защиты с целью препятствия распространения вирусных заболеваний.</t>
  </si>
  <si>
    <t>Всего по муниципальной программе "Поддержка социально ориентированных некоммерческих организаций в городском округе ЗАТО Свободный на 2021-2029 годы"</t>
  </si>
  <si>
    <t>Поддержка и развитие СОНКО, создание дополнительных условий для повышения гражданской активности жителей городского округа ЗАТО Свободный</t>
  </si>
  <si>
    <t>Задача:Создание на территории городского округа ЗАТО Свободный условий, способствующих развитию и функционированию СОНКО, реализующих социально значимые проекты</t>
  </si>
  <si>
    <t xml:space="preserve">Разработка нормативно-правовых актов о предоставлении субсидий из средств бюджета городского округа СОНКО </t>
  </si>
  <si>
    <t>Оказание информационной, консультативной (в т.ч. юридические консультации) поддержки СОНКО</t>
  </si>
  <si>
    <t>Предоставление субсидий из средств бюджета городского округа СОНКО</t>
  </si>
  <si>
    <t>Начальник ОБУиФ</t>
  </si>
  <si>
    <t>С.Ф. Рыжкова</t>
  </si>
  <si>
    <t>Организация мероприятий по повышению квалификации</t>
  </si>
  <si>
    <t>Исполнитель: Шабанова И.А.</t>
  </si>
  <si>
    <t>Сумма расходов, предусмотренных на реализацию муниципальной программы на 2021 год</t>
  </si>
  <si>
    <t>Выполнение мероприятий муниципальных программ за 4 квартал 2021 года</t>
  </si>
  <si>
    <t xml:space="preserve">Глава городского округа ЗАТО Свободный </t>
  </si>
  <si>
    <t>А.В. Иванов</t>
  </si>
  <si>
    <t xml:space="preserve"> </t>
  </si>
  <si>
    <t>Другие вопросы в области общего образования</t>
  </si>
  <si>
    <t>Мероприятие 1:Государственная поддержка закупки контейнеров для раздельного накопления твердых коммунальных отходов</t>
  </si>
  <si>
    <t>Мероприятие 2:Обеспечение исполнения иных полномочий в сфере коммунального хозяйства</t>
  </si>
  <si>
    <t>Экономия по договору проведения лабораторныйх исследований проб воды</t>
  </si>
  <si>
    <t>экономия по обеспечению связи ЕДДС</t>
  </si>
  <si>
    <t>Экономия по договору страхования</t>
  </si>
  <si>
    <t>Отсутсвие потребности в сопровождении мед.работником при перевозке детей к месту отдыха и оздоровление в учебное время</t>
  </si>
  <si>
    <t>Экономия по контрактам</t>
  </si>
  <si>
    <t>экономия по итогам электронных процедур (аукцион)</t>
  </si>
  <si>
    <t>экономия по контрактам</t>
  </si>
  <si>
    <t xml:space="preserve">экономия в связи с отсутсвием потребности в техническом сопровождении </t>
  </si>
  <si>
    <t>Ненадлежащее исполнение Подрядчиком условий МК 23 от 23.08.2021 и оплата по МК не в полном объеме</t>
  </si>
  <si>
    <t>Ненадлежащее исполнение Подрядчиком условий МК 12 от 31.05.2021 и оплата по МК не в полном объеме</t>
  </si>
  <si>
    <t>переходящий МК 1 по поставке и устройству арки и туалета, экоомия п контрактам</t>
  </si>
  <si>
    <t>отсуствие заявок на предоставление субсидии</t>
  </si>
  <si>
    <t>Выполнение мероприятия не в полном объме в силу фактически меньшего кол-ва циклов снегопада в году</t>
  </si>
  <si>
    <t>Актуализация ПСД на строительство ОС, получение прав на 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</si>
</sst>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"/>
    <numFmt numFmtId="167" formatCode="#,##0.000"/>
    <numFmt numFmtId="168" formatCode="#,##0.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Border="0" applyProtection="0"/>
  </cellStyleXfs>
  <cellXfs count="1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/>
    <xf numFmtId="165" fontId="1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/>
    <xf numFmtId="16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165" fontId="0" fillId="0" borderId="0" xfId="0" applyNumberFormat="1" applyFill="1" applyAlignment="1">
      <alignment vertical="top"/>
    </xf>
    <xf numFmtId="0" fontId="1" fillId="0" borderId="0" xfId="0" applyFont="1" applyFill="1" applyAlignment="1">
      <alignment vertical="top" wrapText="1"/>
    </xf>
    <xf numFmtId="16" fontId="1" fillId="0" borderId="6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wrapText="1"/>
    </xf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wrapText="1"/>
    </xf>
    <xf numFmtId="0" fontId="0" fillId="0" borderId="0" xfId="0" applyFill="1" applyAlignment="1"/>
    <xf numFmtId="165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0" fontId="8" fillId="0" borderId="0" xfId="0" applyFont="1" applyFill="1"/>
    <xf numFmtId="0" fontId="7" fillId="0" borderId="2" xfId="0" applyFont="1" applyFill="1" applyBorder="1"/>
    <xf numFmtId="165" fontId="1" fillId="0" borderId="0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vertical="top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167" fontId="4" fillId="3" borderId="2" xfId="0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>
      <alignment vertical="top"/>
    </xf>
    <xf numFmtId="166" fontId="1" fillId="0" borderId="2" xfId="0" applyNumberFormat="1" applyFont="1" applyFill="1" applyBorder="1"/>
    <xf numFmtId="166" fontId="1" fillId="0" borderId="2" xfId="0" applyNumberFormat="1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right" vertical="top" wrapText="1"/>
    </xf>
    <xf numFmtId="166" fontId="1" fillId="0" borderId="2" xfId="0" applyNumberFormat="1" applyFont="1" applyFill="1" applyBorder="1" applyAlignment="1">
      <alignment horizontal="right" wrapText="1"/>
    </xf>
    <xf numFmtId="166" fontId="4" fillId="3" borderId="2" xfId="0" applyNumberFormat="1" applyFont="1" applyFill="1" applyBorder="1" applyAlignment="1">
      <alignment vertical="top" wrapText="1"/>
    </xf>
    <xf numFmtId="167" fontId="1" fillId="0" borderId="2" xfId="0" applyNumberFormat="1" applyFont="1" applyFill="1" applyBorder="1" applyAlignment="1">
      <alignment vertical="top"/>
    </xf>
    <xf numFmtId="167" fontId="4" fillId="0" borderId="2" xfId="0" applyNumberFormat="1" applyFont="1" applyFill="1" applyBorder="1"/>
    <xf numFmtId="0" fontId="1" fillId="0" borderId="2" xfId="0" applyFont="1" applyFill="1" applyBorder="1" applyAlignment="1">
      <alignment horizontal="center" vertical="top"/>
    </xf>
    <xf numFmtId="9" fontId="0" fillId="0" borderId="0" xfId="0" applyNumberFormat="1" applyFill="1"/>
    <xf numFmtId="9" fontId="4" fillId="3" borderId="4" xfId="0" applyNumberFormat="1" applyFont="1" applyFill="1" applyBorder="1" applyAlignment="1">
      <alignment vertical="top"/>
    </xf>
    <xf numFmtId="9" fontId="1" fillId="0" borderId="4" xfId="0" applyNumberFormat="1" applyFont="1" applyFill="1" applyBorder="1" applyAlignment="1">
      <alignment vertical="top"/>
    </xf>
    <xf numFmtId="9" fontId="4" fillId="0" borderId="4" xfId="0" applyNumberFormat="1" applyFont="1" applyFill="1" applyBorder="1" applyAlignment="1">
      <alignment horizontal="right" vertical="top"/>
    </xf>
    <xf numFmtId="9" fontId="4" fillId="3" borderId="4" xfId="0" applyNumberFormat="1" applyFont="1" applyFill="1" applyBorder="1"/>
    <xf numFmtId="9" fontId="1" fillId="0" borderId="4" xfId="0" applyNumberFormat="1" applyFont="1" applyFill="1" applyBorder="1"/>
    <xf numFmtId="9" fontId="1" fillId="0" borderId="2" xfId="0" applyNumberFormat="1" applyFont="1" applyFill="1" applyBorder="1" applyAlignment="1">
      <alignment vertical="top"/>
    </xf>
    <xf numFmtId="9" fontId="1" fillId="0" borderId="4" xfId="1" applyNumberFormat="1" applyFont="1" applyFill="1" applyBorder="1" applyAlignment="1" applyProtection="1">
      <alignment vertical="top"/>
    </xf>
    <xf numFmtId="9" fontId="1" fillId="0" borderId="4" xfId="0" applyNumberFormat="1" applyFont="1" applyFill="1" applyBorder="1" applyAlignment="1"/>
    <xf numFmtId="9" fontId="1" fillId="0" borderId="2" xfId="0" applyNumberFormat="1" applyFont="1" applyFill="1" applyBorder="1" applyAlignment="1">
      <alignment vertical="top" wrapText="1"/>
    </xf>
    <xf numFmtId="9" fontId="1" fillId="0" borderId="2" xfId="0" applyNumberFormat="1" applyFont="1" applyFill="1" applyBorder="1" applyAlignment="1">
      <alignment horizontal="right" vertical="top" wrapText="1"/>
    </xf>
    <xf numFmtId="9" fontId="1" fillId="0" borderId="4" xfId="0" applyNumberFormat="1" applyFont="1" applyFill="1" applyBorder="1" applyAlignment="1">
      <alignment horizontal="right" vertical="top"/>
    </xf>
    <xf numFmtId="9" fontId="4" fillId="0" borderId="4" xfId="0" applyNumberFormat="1" applyFont="1" applyFill="1" applyBorder="1"/>
    <xf numFmtId="9" fontId="4" fillId="0" borderId="4" xfId="0" applyNumberFormat="1" applyFont="1" applyFill="1" applyBorder="1" applyAlignment="1">
      <alignment vertical="top"/>
    </xf>
    <xf numFmtId="9" fontId="4" fillId="3" borderId="2" xfId="0" applyNumberFormat="1" applyFont="1" applyFill="1" applyBorder="1" applyAlignment="1">
      <alignment vertical="top"/>
    </xf>
    <xf numFmtId="9" fontId="4" fillId="0" borderId="2" xfId="0" applyNumberFormat="1" applyFont="1" applyFill="1" applyBorder="1" applyAlignment="1">
      <alignment vertical="top"/>
    </xf>
    <xf numFmtId="9" fontId="1" fillId="0" borderId="2" xfId="0" applyNumberFormat="1" applyFont="1" applyFill="1" applyBorder="1"/>
    <xf numFmtId="9" fontId="1" fillId="0" borderId="0" xfId="0" applyNumberFormat="1" applyFont="1" applyFill="1"/>
    <xf numFmtId="9" fontId="1" fillId="0" borderId="0" xfId="0" applyNumberFormat="1" applyFont="1"/>
    <xf numFmtId="9" fontId="0" fillId="0" borderId="0" xfId="0" applyNumberFormat="1"/>
    <xf numFmtId="166" fontId="4" fillId="3" borderId="2" xfId="0" applyNumberFormat="1" applyFont="1" applyFill="1" applyBorder="1"/>
    <xf numFmtId="168" fontId="4" fillId="3" borderId="2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vertical="top"/>
    </xf>
    <xf numFmtId="0" fontId="0" fillId="0" borderId="0" xfId="0" applyFont="1" applyFill="1"/>
    <xf numFmtId="166" fontId="1" fillId="4" borderId="2" xfId="0" applyNumberFormat="1" applyFont="1" applyFill="1" applyBorder="1" applyAlignment="1">
      <alignment vertical="top"/>
    </xf>
    <xf numFmtId="165" fontId="1" fillId="4" borderId="2" xfId="0" applyNumberFormat="1" applyFont="1" applyFill="1" applyBorder="1" applyAlignment="1">
      <alignment vertical="top"/>
    </xf>
    <xf numFmtId="165" fontId="1" fillId="4" borderId="2" xfId="0" applyNumberFormat="1" applyFont="1" applyFill="1" applyBorder="1" applyAlignment="1">
      <alignment horizontal="right" vertical="top" wrapText="1"/>
    </xf>
    <xf numFmtId="168" fontId="1" fillId="4" borderId="2" xfId="0" applyNumberFormat="1" applyFont="1" applyFill="1" applyBorder="1" applyAlignment="1">
      <alignment vertical="top"/>
    </xf>
    <xf numFmtId="167" fontId="1" fillId="4" borderId="2" xfId="0" applyNumberFormat="1" applyFont="1" applyFill="1" applyBorder="1" applyAlignment="1">
      <alignment vertical="top"/>
    </xf>
    <xf numFmtId="165" fontId="1" fillId="4" borderId="5" xfId="0" applyNumberFormat="1" applyFont="1" applyFill="1" applyBorder="1" applyAlignment="1">
      <alignment vertical="top"/>
    </xf>
    <xf numFmtId="166" fontId="1" fillId="4" borderId="2" xfId="0" applyNumberFormat="1" applyFont="1" applyFill="1" applyBorder="1"/>
    <xf numFmtId="165" fontId="1" fillId="4" borderId="7" xfId="0" applyNumberFormat="1" applyFont="1" applyFill="1" applyBorder="1" applyAlignment="1">
      <alignment vertical="top"/>
    </xf>
    <xf numFmtId="165" fontId="1" fillId="4" borderId="2" xfId="0" applyNumberFormat="1" applyFont="1" applyFill="1" applyBorder="1" applyAlignment="1">
      <alignment vertical="top" wrapText="1"/>
    </xf>
    <xf numFmtId="165" fontId="1" fillId="4" borderId="2" xfId="0" applyNumberFormat="1" applyFont="1" applyFill="1" applyBorder="1" applyAlignment="1">
      <alignment wrapText="1"/>
    </xf>
    <xf numFmtId="166" fontId="1" fillId="4" borderId="2" xfId="0" applyNumberFormat="1" applyFont="1" applyFill="1" applyBorder="1" applyAlignment="1">
      <alignment vertical="top" wrapText="1"/>
    </xf>
    <xf numFmtId="166" fontId="1" fillId="4" borderId="2" xfId="0" applyNumberFormat="1" applyFont="1" applyFill="1" applyBorder="1" applyAlignment="1">
      <alignment horizontal="right" vertical="top" wrapText="1"/>
    </xf>
    <xf numFmtId="166" fontId="1" fillId="4" borderId="2" xfId="0" applyNumberFormat="1" applyFont="1" applyFill="1" applyBorder="1" applyAlignment="1">
      <alignment horizontal="right" wrapText="1"/>
    </xf>
    <xf numFmtId="165" fontId="1" fillId="4" borderId="2" xfId="0" applyNumberFormat="1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/>
    </xf>
    <xf numFmtId="167" fontId="4" fillId="3" borderId="2" xfId="0" applyNumberFormat="1" applyFont="1" applyFill="1" applyBorder="1" applyAlignment="1">
      <alignment horizontal="center" vertical="top" wrapText="1"/>
    </xf>
    <xf numFmtId="164" fontId="12" fillId="3" borderId="2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1" fillId="3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7"/>
  <sheetViews>
    <sheetView tabSelected="1" topLeftCell="A232" zoomScale="70" zoomScaleNormal="70" workbookViewId="0">
      <selection activeCell="L244" sqref="L244"/>
    </sheetView>
  </sheetViews>
  <sheetFormatPr defaultColWidth="9.28515625" defaultRowHeight="15.75" x14ac:dyDescent="0.25"/>
  <cols>
    <col min="1" max="1" width="6.7109375" style="1" customWidth="1"/>
    <col min="2" max="2" width="41" customWidth="1"/>
    <col min="3" max="3" width="17.140625" style="7" customWidth="1"/>
    <col min="4" max="4" width="15.5703125" customWidth="1"/>
    <col min="5" max="5" width="13.85546875" customWidth="1"/>
    <col min="6" max="6" width="12" customWidth="1"/>
    <col min="7" max="7" width="17.28515625" style="7" customWidth="1"/>
    <col min="8" max="8" width="19" customWidth="1"/>
    <col min="9" max="9" width="17.42578125" customWidth="1"/>
    <col min="10" max="10" width="15.7109375" customWidth="1"/>
    <col min="11" max="11" width="12.28515625" style="78" customWidth="1"/>
    <col min="12" max="12" width="18.28515625" style="128" customWidth="1"/>
  </cols>
  <sheetData>
    <row r="1" spans="1:13" s="7" customFormat="1" ht="49.5" customHeight="1" x14ac:dyDescent="0.3">
      <c r="A1" s="34"/>
      <c r="B1" s="147" t="s">
        <v>317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3" s="7" customFormat="1" x14ac:dyDescent="0.25">
      <c r="A2" s="34"/>
      <c r="K2" s="59"/>
      <c r="L2" s="105"/>
    </row>
    <row r="3" spans="1:13" s="7" customFormat="1" x14ac:dyDescent="0.25">
      <c r="A3" s="34"/>
      <c r="K3" s="148" t="s">
        <v>0</v>
      </c>
      <c r="L3" s="148"/>
    </row>
    <row r="4" spans="1:13" s="7" customFormat="1" ht="37.5" customHeight="1" x14ac:dyDescent="0.2">
      <c r="A4" s="136" t="s">
        <v>1</v>
      </c>
      <c r="B4" s="149" t="s">
        <v>2</v>
      </c>
      <c r="C4" s="150" t="s">
        <v>316</v>
      </c>
      <c r="D4" s="150"/>
      <c r="E4" s="150"/>
      <c r="F4" s="150"/>
      <c r="G4" s="151" t="s">
        <v>3</v>
      </c>
      <c r="H4" s="151"/>
      <c r="I4" s="151"/>
      <c r="J4" s="151"/>
      <c r="K4" s="152" t="s">
        <v>4</v>
      </c>
      <c r="L4" s="153" t="s">
        <v>5</v>
      </c>
    </row>
    <row r="5" spans="1:13" s="7" customFormat="1" ht="24" customHeight="1" x14ac:dyDescent="0.2">
      <c r="A5" s="136"/>
      <c r="B5" s="149"/>
      <c r="C5" s="149" t="s">
        <v>6</v>
      </c>
      <c r="D5" s="150" t="s">
        <v>7</v>
      </c>
      <c r="E5" s="150"/>
      <c r="F5" s="150"/>
      <c r="G5" s="151" t="s">
        <v>8</v>
      </c>
      <c r="H5" s="150" t="s">
        <v>9</v>
      </c>
      <c r="I5" s="150"/>
      <c r="J5" s="150"/>
      <c r="K5" s="152"/>
      <c r="L5" s="153"/>
    </row>
    <row r="6" spans="1:13" s="7" customFormat="1" ht="12.75" customHeight="1" x14ac:dyDescent="0.2">
      <c r="A6" s="136"/>
      <c r="B6" s="149"/>
      <c r="C6" s="149"/>
      <c r="D6" s="149" t="s">
        <v>10</v>
      </c>
      <c r="E6" s="149" t="s">
        <v>11</v>
      </c>
      <c r="F6" s="154" t="s">
        <v>12</v>
      </c>
      <c r="G6" s="151"/>
      <c r="H6" s="149" t="s">
        <v>10</v>
      </c>
      <c r="I6" s="149" t="s">
        <v>11</v>
      </c>
      <c r="J6" s="154" t="s">
        <v>12</v>
      </c>
      <c r="K6" s="152"/>
      <c r="L6" s="153"/>
    </row>
    <row r="7" spans="1:13" s="7" customFormat="1" ht="4.5" customHeight="1" x14ac:dyDescent="0.2">
      <c r="A7" s="136"/>
      <c r="B7" s="149"/>
      <c r="C7" s="149"/>
      <c r="D7" s="149"/>
      <c r="E7" s="149"/>
      <c r="F7" s="154"/>
      <c r="G7" s="151"/>
      <c r="H7" s="149"/>
      <c r="I7" s="149"/>
      <c r="J7" s="154"/>
      <c r="K7" s="152"/>
      <c r="L7" s="153"/>
    </row>
    <row r="8" spans="1:13" s="7" customFormat="1" ht="12.75" x14ac:dyDescent="0.2">
      <c r="A8" s="136"/>
      <c r="B8" s="149"/>
      <c r="C8" s="149"/>
      <c r="D8" s="149"/>
      <c r="E8" s="149"/>
      <c r="F8" s="154"/>
      <c r="G8" s="151"/>
      <c r="H8" s="149"/>
      <c r="I8" s="149"/>
      <c r="J8" s="154"/>
      <c r="K8" s="152"/>
      <c r="L8" s="153"/>
    </row>
    <row r="9" spans="1:13" s="7" customFormat="1" ht="12.75" x14ac:dyDescent="0.2">
      <c r="A9" s="136"/>
      <c r="B9" s="149"/>
      <c r="C9" s="149"/>
      <c r="D9" s="149"/>
      <c r="E9" s="149"/>
      <c r="F9" s="154"/>
      <c r="G9" s="151"/>
      <c r="H9" s="149"/>
      <c r="I9" s="149"/>
      <c r="J9" s="154"/>
      <c r="K9" s="152"/>
      <c r="L9" s="153"/>
    </row>
    <row r="10" spans="1:13" s="7" customFormat="1" ht="12.75" x14ac:dyDescent="0.2">
      <c r="A10" s="136"/>
      <c r="B10" s="149"/>
      <c r="C10" s="149"/>
      <c r="D10" s="149"/>
      <c r="E10" s="149"/>
      <c r="F10" s="154"/>
      <c r="G10" s="151"/>
      <c r="H10" s="149"/>
      <c r="I10" s="149"/>
      <c r="J10" s="154"/>
      <c r="K10" s="152"/>
      <c r="L10" s="153"/>
    </row>
    <row r="11" spans="1:13" s="6" customFormat="1" ht="78.75" customHeight="1" x14ac:dyDescent="0.2">
      <c r="A11" s="43">
        <v>1</v>
      </c>
      <c r="B11" s="44" t="s">
        <v>13</v>
      </c>
      <c r="C11" s="49">
        <f>D11+E11+F11</f>
        <v>26576.525310000001</v>
      </c>
      <c r="D11" s="80">
        <f>SUM(D13+D19+D31+D39)</f>
        <v>26576.525310000001</v>
      </c>
      <c r="E11" s="49">
        <f>SUM(E13+E19+E31+E39)</f>
        <v>0</v>
      </c>
      <c r="F11" s="49">
        <f>SUM(F13+F19+F31+F39)</f>
        <v>0</v>
      </c>
      <c r="G11" s="49">
        <f>SUM(G13+G19+G31+G39)</f>
        <v>24499.458740000002</v>
      </c>
      <c r="H11" s="49">
        <f>H13+H19+H31+H39</f>
        <v>24499.458740000002</v>
      </c>
      <c r="I11" s="49">
        <f>SUM(I13+I19+I31+I39)</f>
        <v>0</v>
      </c>
      <c r="J11" s="49">
        <f>SUM(J13+J19+J31+J39)</f>
        <v>0</v>
      </c>
      <c r="K11" s="60">
        <f>G11/C11</f>
        <v>0.92184581897850815</v>
      </c>
      <c r="L11" s="106"/>
    </row>
    <row r="12" spans="1:13" s="7" customFormat="1" ht="20.25" customHeight="1" x14ac:dyDescent="0.25">
      <c r="A12" s="84" t="s">
        <v>14</v>
      </c>
      <c r="B12" s="131" t="s">
        <v>15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3" s="6" customFormat="1" ht="49.5" customHeight="1" x14ac:dyDescent="0.2">
      <c r="A13" s="8"/>
      <c r="B13" s="9" t="s">
        <v>16</v>
      </c>
      <c r="C13" s="87">
        <f>D13+E13</f>
        <v>100</v>
      </c>
      <c r="D13" s="50">
        <f>D16+D17</f>
        <v>100</v>
      </c>
      <c r="E13" s="50">
        <f>E16+E17</f>
        <v>0</v>
      </c>
      <c r="F13" s="50">
        <f>F16+F17</f>
        <v>0</v>
      </c>
      <c r="G13" s="87">
        <f>H13+I13+J13</f>
        <v>93.053359999999998</v>
      </c>
      <c r="H13" s="50">
        <f>H16+H17</f>
        <v>93.053359999999998</v>
      </c>
      <c r="I13" s="50">
        <f>I16+I17</f>
        <v>0</v>
      </c>
      <c r="J13" s="50">
        <f>J16+J17</f>
        <v>0</v>
      </c>
      <c r="K13" s="61">
        <f>G13/C13</f>
        <v>0.93053359999999996</v>
      </c>
      <c r="L13" s="107"/>
    </row>
    <row r="14" spans="1:13" s="7" customFormat="1" ht="21.75" customHeight="1" x14ac:dyDescent="0.25">
      <c r="A14" s="10"/>
      <c r="B14" s="155" t="s">
        <v>17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3" s="7" customFormat="1" ht="20.25" customHeight="1" x14ac:dyDescent="0.25">
      <c r="A15" s="10"/>
      <c r="B15" s="135" t="s">
        <v>18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7" t="s">
        <v>19</v>
      </c>
    </row>
    <row r="16" spans="1:13" s="6" customFormat="1" ht="47.25" x14ac:dyDescent="0.2">
      <c r="A16" s="11"/>
      <c r="B16" s="9" t="s">
        <v>20</v>
      </c>
      <c r="C16" s="87">
        <f>SUM(D16:F16)</f>
        <v>100</v>
      </c>
      <c r="D16" s="50">
        <v>100</v>
      </c>
      <c r="E16" s="50">
        <v>0</v>
      </c>
      <c r="F16" s="50">
        <v>0</v>
      </c>
      <c r="G16" s="87">
        <f>H16+I16+J16</f>
        <v>93.053359999999998</v>
      </c>
      <c r="H16" s="50">
        <v>93.053359999999998</v>
      </c>
      <c r="I16" s="50">
        <v>0</v>
      </c>
      <c r="J16" s="50">
        <v>0</v>
      </c>
      <c r="K16" s="61">
        <f>G16/C16</f>
        <v>0.93053359999999996</v>
      </c>
      <c r="L16" s="108" t="s">
        <v>330</v>
      </c>
    </row>
    <row r="17" spans="1:12" s="6" customFormat="1" x14ac:dyDescent="0.2">
      <c r="A17" s="11"/>
      <c r="B17" s="12" t="s">
        <v>21</v>
      </c>
      <c r="C17" s="87">
        <f>SUM(D17:F17)</f>
        <v>0</v>
      </c>
      <c r="D17" s="50">
        <v>0</v>
      </c>
      <c r="E17" s="50">
        <v>0</v>
      </c>
      <c r="F17" s="50">
        <v>0</v>
      </c>
      <c r="G17" s="87">
        <f>H17+I17+J17</f>
        <v>0</v>
      </c>
      <c r="H17" s="50">
        <v>0</v>
      </c>
      <c r="I17" s="50">
        <v>0</v>
      </c>
      <c r="J17" s="50">
        <v>0</v>
      </c>
      <c r="K17" s="61"/>
      <c r="L17" s="109"/>
    </row>
    <row r="18" spans="1:12" s="7" customFormat="1" ht="19.5" customHeight="1" x14ac:dyDescent="0.25">
      <c r="A18" s="81" t="s">
        <v>22</v>
      </c>
      <c r="B18" s="131" t="s">
        <v>23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s="6" customFormat="1" ht="40.35" customHeight="1" x14ac:dyDescent="0.2">
      <c r="A19" s="11"/>
      <c r="B19" s="9" t="s">
        <v>24</v>
      </c>
      <c r="C19" s="87">
        <f>D19+E19+F19</f>
        <v>2282.0936700000002</v>
      </c>
      <c r="D19" s="50">
        <f>SUM(D22+D24+D26+D28+D29)</f>
        <v>2282.0936700000002</v>
      </c>
      <c r="E19" s="50">
        <f>SUM(E22+E26+E28)</f>
        <v>0</v>
      </c>
      <c r="F19" s="50">
        <f>SUM(F22+F26+F28)</f>
        <v>0</v>
      </c>
      <c r="G19" s="87">
        <f>G22+G24+G26+G28+G29</f>
        <v>2191.8266699999999</v>
      </c>
      <c r="H19" s="50">
        <f>H22+H24+H26+H28+H29</f>
        <v>2191.8266699999999</v>
      </c>
      <c r="I19" s="50">
        <f>SUM(I22+I26+I28)</f>
        <v>0</v>
      </c>
      <c r="J19" s="50">
        <f>SUM(J22+J26+J28)</f>
        <v>0</v>
      </c>
      <c r="K19" s="61">
        <f>G19/C19</f>
        <v>0.960445532457044</v>
      </c>
      <c r="L19" s="110"/>
    </row>
    <row r="20" spans="1:12" s="7" customFormat="1" ht="19.5" customHeight="1" x14ac:dyDescent="0.25">
      <c r="A20" s="10"/>
      <c r="B20" s="135" t="s">
        <v>25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 spans="1:12" s="7" customFormat="1" ht="21" customHeight="1" x14ac:dyDescent="0.25">
      <c r="A21" s="10"/>
      <c r="B21" s="135" t="s">
        <v>26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 spans="1:12" s="6" customFormat="1" ht="63" customHeight="1" x14ac:dyDescent="0.2">
      <c r="A22" s="11"/>
      <c r="B22" s="9" t="s">
        <v>27</v>
      </c>
      <c r="C22" s="88">
        <f>D22+E22+F22</f>
        <v>42</v>
      </c>
      <c r="D22" s="4">
        <v>42</v>
      </c>
      <c r="E22" s="4">
        <v>0</v>
      </c>
      <c r="F22" s="4">
        <v>0</v>
      </c>
      <c r="G22" s="88">
        <f>SUM(H22:J22)</f>
        <v>42</v>
      </c>
      <c r="H22" s="4">
        <v>42</v>
      </c>
      <c r="I22" s="4">
        <v>0</v>
      </c>
      <c r="J22" s="4">
        <v>0</v>
      </c>
      <c r="K22" s="61">
        <f>G22/C22</f>
        <v>1</v>
      </c>
      <c r="L22" s="111"/>
    </row>
    <row r="23" spans="1:12" s="7" customFormat="1" ht="22.5" customHeight="1" x14ac:dyDescent="0.2">
      <c r="A23" s="40"/>
      <c r="B23" s="136" t="s">
        <v>28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s="6" customFormat="1" ht="98.45" customHeight="1" x14ac:dyDescent="0.2">
      <c r="A24" s="5"/>
      <c r="B24" s="13" t="s">
        <v>29</v>
      </c>
      <c r="C24" s="89">
        <f>D24+E24+F24</f>
        <v>270</v>
      </c>
      <c r="D24" s="27">
        <v>270</v>
      </c>
      <c r="E24" s="27">
        <v>0</v>
      </c>
      <c r="F24" s="27">
        <v>0</v>
      </c>
      <c r="G24" s="89">
        <f>H24+I24+J24</f>
        <v>270</v>
      </c>
      <c r="H24" s="27">
        <v>270</v>
      </c>
      <c r="I24" s="27">
        <v>0</v>
      </c>
      <c r="J24" s="27">
        <v>0</v>
      </c>
      <c r="K24" s="62">
        <f>G24/C24</f>
        <v>1</v>
      </c>
      <c r="L24" s="112"/>
    </row>
    <row r="25" spans="1:12" s="7" customFormat="1" ht="22.5" customHeight="1" x14ac:dyDescent="0.2">
      <c r="A25" s="40"/>
      <c r="B25" s="136" t="s">
        <v>30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2" s="6" customFormat="1" ht="72" customHeight="1" x14ac:dyDescent="0.2">
      <c r="A26" s="11"/>
      <c r="B26" s="9" t="s">
        <v>31</v>
      </c>
      <c r="C26" s="87">
        <f>SUM(D26:F26)</f>
        <v>1970.09367</v>
      </c>
      <c r="D26" s="50">
        <v>1970.09367</v>
      </c>
      <c r="E26" s="50">
        <v>0</v>
      </c>
      <c r="F26" s="50">
        <v>0</v>
      </c>
      <c r="G26" s="87">
        <f>SUM(H26:J26)</f>
        <v>1879.8266699999999</v>
      </c>
      <c r="H26" s="50">
        <v>1879.8266699999999</v>
      </c>
      <c r="I26" s="50">
        <v>0</v>
      </c>
      <c r="J26" s="50">
        <v>0</v>
      </c>
      <c r="K26" s="61">
        <f>G26/C26</f>
        <v>0.95418136641188234</v>
      </c>
      <c r="L26" s="111"/>
    </row>
    <row r="27" spans="1:12" s="7" customFormat="1" ht="51.75" customHeight="1" x14ac:dyDescent="0.25">
      <c r="A27" s="10"/>
      <c r="B27" s="135" t="s">
        <v>32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  <row r="28" spans="1:12" s="6" customFormat="1" ht="51.75" customHeight="1" x14ac:dyDescent="0.2">
      <c r="A28" s="11"/>
      <c r="B28" s="9" t="s">
        <v>33</v>
      </c>
      <c r="C28" s="88">
        <f>SUM(D28:F28)</f>
        <v>0</v>
      </c>
      <c r="D28" s="4">
        <v>0</v>
      </c>
      <c r="E28" s="4">
        <v>0</v>
      </c>
      <c r="F28" s="4">
        <v>0</v>
      </c>
      <c r="G28" s="88">
        <f>SUM(H28:J28)</f>
        <v>0</v>
      </c>
      <c r="H28" s="4">
        <v>0</v>
      </c>
      <c r="I28" s="4">
        <v>0</v>
      </c>
      <c r="J28" s="4">
        <v>0</v>
      </c>
      <c r="K28" s="61">
        <v>0</v>
      </c>
      <c r="L28" s="111"/>
    </row>
    <row r="29" spans="1:12" s="6" customFormat="1" ht="51.75" customHeight="1" x14ac:dyDescent="0.2">
      <c r="A29" s="11"/>
      <c r="B29" s="9" t="s">
        <v>34</v>
      </c>
      <c r="C29" s="88">
        <f>SUM(D29:F29)</f>
        <v>0</v>
      </c>
      <c r="D29" s="4">
        <v>0</v>
      </c>
      <c r="E29" s="4">
        <v>0</v>
      </c>
      <c r="F29" s="4">
        <v>0</v>
      </c>
      <c r="G29" s="88">
        <f>SUM(H29:J29)</f>
        <v>0</v>
      </c>
      <c r="H29" s="4">
        <v>0</v>
      </c>
      <c r="I29" s="4">
        <v>0</v>
      </c>
      <c r="J29" s="4">
        <v>0</v>
      </c>
      <c r="K29" s="61"/>
      <c r="L29" s="111"/>
    </row>
    <row r="30" spans="1:12" s="7" customFormat="1" ht="23.25" customHeight="1" x14ac:dyDescent="0.25">
      <c r="A30" s="81" t="s">
        <v>35</v>
      </c>
      <c r="B30" s="131" t="s">
        <v>36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2" s="6" customFormat="1" ht="31.9" customHeight="1" x14ac:dyDescent="0.2">
      <c r="A31" s="11"/>
      <c r="B31" s="9" t="s">
        <v>37</v>
      </c>
      <c r="C31" s="87">
        <f t="shared" ref="C31:J31" si="0">SUM(C34:C37)</f>
        <v>2693.6440700000003</v>
      </c>
      <c r="D31" s="50">
        <f t="shared" si="0"/>
        <v>2693.6440700000003</v>
      </c>
      <c r="E31" s="50">
        <f t="shared" si="0"/>
        <v>0</v>
      </c>
      <c r="F31" s="50">
        <f t="shared" si="0"/>
        <v>0</v>
      </c>
      <c r="G31" s="87">
        <f t="shared" si="0"/>
        <v>2597.4920700000002</v>
      </c>
      <c r="H31" s="50">
        <f t="shared" si="0"/>
        <v>2597.4920700000002</v>
      </c>
      <c r="I31" s="50">
        <f t="shared" si="0"/>
        <v>0</v>
      </c>
      <c r="J31" s="50">
        <f t="shared" si="0"/>
        <v>0</v>
      </c>
      <c r="K31" s="61">
        <f>G31/C31</f>
        <v>0.96430411832399221</v>
      </c>
      <c r="L31" s="111"/>
    </row>
    <row r="32" spans="1:12" s="7" customFormat="1" ht="22.5" customHeight="1" x14ac:dyDescent="0.25">
      <c r="A32" s="10"/>
      <c r="B32" s="135" t="s">
        <v>38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13" s="7" customFormat="1" ht="30.75" customHeight="1" x14ac:dyDescent="0.25">
      <c r="A33" s="10"/>
      <c r="B33" s="135" t="s">
        <v>39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3" s="6" customFormat="1" ht="146.25" customHeight="1" x14ac:dyDescent="0.2">
      <c r="A34" s="11"/>
      <c r="B34" s="9" t="s">
        <v>40</v>
      </c>
      <c r="C34" s="87">
        <f>SUM(D34:F34)</f>
        <v>1178.30207</v>
      </c>
      <c r="D34" s="50">
        <v>1178.30207</v>
      </c>
      <c r="E34" s="50">
        <v>0</v>
      </c>
      <c r="F34" s="50">
        <v>0</v>
      </c>
      <c r="G34" s="87">
        <f>SUM(H34:J34)</f>
        <v>1082.15407</v>
      </c>
      <c r="H34" s="50">
        <v>1082.15407</v>
      </c>
      <c r="I34" s="50">
        <v>0</v>
      </c>
      <c r="J34" s="50">
        <v>0</v>
      </c>
      <c r="K34" s="61">
        <f>G34/C34</f>
        <v>0.91840122966091375</v>
      </c>
      <c r="L34" s="108" t="s">
        <v>331</v>
      </c>
    </row>
    <row r="35" spans="1:13" s="6" customFormat="1" ht="76.900000000000006" customHeight="1" x14ac:dyDescent="0.2">
      <c r="A35" s="11"/>
      <c r="B35" s="9" t="s">
        <v>41</v>
      </c>
      <c r="C35" s="87">
        <f>SUM(D35:F35)</f>
        <v>1499.1179999999999</v>
      </c>
      <c r="D35" s="50">
        <v>1499.1179999999999</v>
      </c>
      <c r="E35" s="50">
        <v>0</v>
      </c>
      <c r="F35" s="50">
        <v>0</v>
      </c>
      <c r="G35" s="87">
        <f>SUM(H35:J35)</f>
        <v>1499.114</v>
      </c>
      <c r="H35" s="50">
        <v>1499.114</v>
      </c>
      <c r="I35" s="50">
        <v>0</v>
      </c>
      <c r="J35" s="50">
        <v>0</v>
      </c>
      <c r="K35" s="61">
        <f>G35/C35</f>
        <v>0.99999733176441086</v>
      </c>
      <c r="L35" s="108"/>
      <c r="M35" s="14"/>
    </row>
    <row r="36" spans="1:13" s="7" customFormat="1" ht="20.65" customHeight="1" x14ac:dyDescent="0.25">
      <c r="A36" s="10"/>
      <c r="B36" s="135" t="s">
        <v>42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1:13" s="6" customFormat="1" ht="45.75" customHeight="1" x14ac:dyDescent="0.2">
      <c r="A37" s="11"/>
      <c r="B37" s="15" t="s">
        <v>43</v>
      </c>
      <c r="C37" s="88">
        <f>SUM(D37:F37)</f>
        <v>16.224</v>
      </c>
      <c r="D37" s="4">
        <v>16.224</v>
      </c>
      <c r="E37" s="4">
        <v>0</v>
      </c>
      <c r="F37" s="4">
        <v>0</v>
      </c>
      <c r="G37" s="88">
        <f>SUM(H37:J37)</f>
        <v>16.224</v>
      </c>
      <c r="H37" s="4">
        <v>16.224</v>
      </c>
      <c r="I37" s="4">
        <v>0</v>
      </c>
      <c r="J37" s="4">
        <v>0</v>
      </c>
      <c r="K37" s="61">
        <f>G37/C37</f>
        <v>1</v>
      </c>
      <c r="L37" s="108"/>
    </row>
    <row r="38" spans="1:13" s="7" customFormat="1" ht="35.65" customHeight="1" x14ac:dyDescent="0.25">
      <c r="A38" s="81" t="s">
        <v>44</v>
      </c>
      <c r="B38" s="131" t="s">
        <v>45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3" s="6" customFormat="1" ht="85.35" customHeight="1" x14ac:dyDescent="0.2">
      <c r="A39" s="5"/>
      <c r="B39" s="9" t="s">
        <v>46</v>
      </c>
      <c r="C39" s="90">
        <f t="shared" ref="C39:J39" si="1">SUM(C42+C43)</f>
        <v>21500.78757</v>
      </c>
      <c r="D39" s="50">
        <f t="shared" si="1"/>
        <v>21500.78757</v>
      </c>
      <c r="E39" s="50">
        <f t="shared" si="1"/>
        <v>0</v>
      </c>
      <c r="F39" s="50">
        <f t="shared" si="1"/>
        <v>0</v>
      </c>
      <c r="G39" s="87">
        <f t="shared" si="1"/>
        <v>19617.086640000001</v>
      </c>
      <c r="H39" s="50">
        <f t="shared" si="1"/>
        <v>19617.086640000001</v>
      </c>
      <c r="I39" s="50">
        <f t="shared" si="1"/>
        <v>0</v>
      </c>
      <c r="J39" s="50">
        <f t="shared" si="1"/>
        <v>0</v>
      </c>
      <c r="K39" s="61">
        <f>G39/C39</f>
        <v>0.91238921254083161</v>
      </c>
      <c r="L39" s="113" t="s">
        <v>329</v>
      </c>
    </row>
    <row r="40" spans="1:13" s="7" customFormat="1" ht="17.25" customHeight="1" x14ac:dyDescent="0.25">
      <c r="A40" s="10"/>
      <c r="B40" s="135" t="s">
        <v>47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3" s="7" customFormat="1" ht="19.5" customHeight="1" x14ac:dyDescent="0.25">
      <c r="A41" s="10"/>
      <c r="B41" s="135" t="s">
        <v>48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3" s="6" customFormat="1" ht="100.5" customHeight="1" x14ac:dyDescent="0.2">
      <c r="A42" s="5"/>
      <c r="B42" s="16" t="s">
        <v>49</v>
      </c>
      <c r="C42" s="91">
        <f>SUM(D42:F42)</f>
        <v>21233.547569999999</v>
      </c>
      <c r="D42" s="56">
        <v>21233.547569999999</v>
      </c>
      <c r="E42" s="50">
        <v>0</v>
      </c>
      <c r="F42" s="50">
        <v>0</v>
      </c>
      <c r="G42" s="87">
        <f>SUM(H42:J42)</f>
        <v>19362.870640000001</v>
      </c>
      <c r="H42" s="50">
        <v>19362.870640000001</v>
      </c>
      <c r="I42" s="50">
        <v>0</v>
      </c>
      <c r="J42" s="50">
        <v>0</v>
      </c>
      <c r="K42" s="61">
        <f>G42/C42</f>
        <v>0.9118999345807387</v>
      </c>
      <c r="L42" s="108" t="s">
        <v>329</v>
      </c>
    </row>
    <row r="43" spans="1:13" s="6" customFormat="1" ht="102" customHeight="1" x14ac:dyDescent="0.2">
      <c r="A43" s="11"/>
      <c r="B43" s="9" t="s">
        <v>50</v>
      </c>
      <c r="C43" s="91">
        <f>SUM(D43:F43)</f>
        <v>267.24</v>
      </c>
      <c r="D43" s="56">
        <v>267.24</v>
      </c>
      <c r="E43" s="50">
        <v>0</v>
      </c>
      <c r="F43" s="50">
        <v>0</v>
      </c>
      <c r="G43" s="87">
        <f>SUM(H43:J43)</f>
        <v>254.21600000000001</v>
      </c>
      <c r="H43" s="50">
        <v>254.21600000000001</v>
      </c>
      <c r="I43" s="50">
        <v>0</v>
      </c>
      <c r="J43" s="50">
        <v>0</v>
      </c>
      <c r="K43" s="61">
        <f>G43/C43</f>
        <v>0.95126478072144893</v>
      </c>
      <c r="L43" s="114"/>
    </row>
    <row r="44" spans="1:13" s="7" customFormat="1" ht="42.75" customHeight="1" x14ac:dyDescent="0.25">
      <c r="A44" s="47" t="s">
        <v>51</v>
      </c>
      <c r="B44" s="48" t="s">
        <v>52</v>
      </c>
      <c r="C44" s="79">
        <f>SUM(C46+C51+C60+C67+C74+C82)</f>
        <v>6317.9957000000004</v>
      </c>
      <c r="D44" s="79">
        <f>SUM(D46+D51+D60+D67+D74+D82)</f>
        <v>6317.9957000000004</v>
      </c>
      <c r="E44" s="79">
        <f>SUM(E46+E51+E60+E67+E74+E82)</f>
        <v>0</v>
      </c>
      <c r="F44" s="79">
        <f>SUM(F46+F51+F60+F67+F74+F82)</f>
        <v>0</v>
      </c>
      <c r="G44" s="79">
        <f>H44+I44+J44</f>
        <v>6182.4235399999998</v>
      </c>
      <c r="H44" s="79">
        <f>H46+H51+H60+H67+H74+H82</f>
        <v>6182.4235399999998</v>
      </c>
      <c r="I44" s="79">
        <f>SUM(I46+I51+I60+I67+I74+I82)</f>
        <v>0</v>
      </c>
      <c r="J44" s="79">
        <f>SUM(J46+J51+J60+J67+J74+J82)</f>
        <v>0</v>
      </c>
      <c r="K44" s="63">
        <f>G44/C44</f>
        <v>0.97854190372430916</v>
      </c>
      <c r="L44" s="115"/>
    </row>
    <row r="45" spans="1:13" s="7" customFormat="1" ht="21.2" customHeight="1" x14ac:dyDescent="0.25">
      <c r="A45" s="81" t="s">
        <v>53</v>
      </c>
      <c r="B45" s="131" t="s">
        <v>54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3" s="6" customFormat="1" ht="83.25" customHeight="1" x14ac:dyDescent="0.2">
      <c r="A46" s="17"/>
      <c r="B46" s="9" t="s">
        <v>55</v>
      </c>
      <c r="C46" s="92">
        <f>SUM(C49)</f>
        <v>98.3</v>
      </c>
      <c r="D46" s="18">
        <f>SUM(D49)</f>
        <v>98.3</v>
      </c>
      <c r="E46" s="18">
        <f>SUM(E49)</f>
        <v>0</v>
      </c>
      <c r="F46" s="18">
        <f>SUM(F49)</f>
        <v>0</v>
      </c>
      <c r="G46" s="92">
        <f>H46+I46+J46</f>
        <v>76.319999999999993</v>
      </c>
      <c r="H46" s="18">
        <f>H49</f>
        <v>76.319999999999993</v>
      </c>
      <c r="I46" s="18">
        <f>SUM(I49)</f>
        <v>0</v>
      </c>
      <c r="J46" s="18">
        <f>SUM(J49)</f>
        <v>0</v>
      </c>
      <c r="K46" s="61">
        <f>G46/C46</f>
        <v>0.77639877924720235</v>
      </c>
      <c r="L46" s="108" t="s">
        <v>325</v>
      </c>
    </row>
    <row r="47" spans="1:13" s="7" customFormat="1" ht="18" customHeight="1" x14ac:dyDescent="0.25">
      <c r="A47" s="41"/>
      <c r="B47" s="135" t="s">
        <v>56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13" s="7" customFormat="1" ht="20.45" customHeight="1" x14ac:dyDescent="0.25">
      <c r="A48" s="41"/>
      <c r="B48" s="135" t="s">
        <v>57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</row>
    <row r="49" spans="1:12" s="6" customFormat="1" ht="89.25" customHeight="1" x14ac:dyDescent="0.2">
      <c r="A49" s="11"/>
      <c r="B49" s="9" t="s">
        <v>58</v>
      </c>
      <c r="C49" s="88">
        <f>SUM(D49:F49)</f>
        <v>98.3</v>
      </c>
      <c r="D49" s="4">
        <v>98.3</v>
      </c>
      <c r="E49" s="4">
        <v>0</v>
      </c>
      <c r="F49" s="4">
        <v>0</v>
      </c>
      <c r="G49" s="88">
        <f>H49+I49+J49</f>
        <v>76.319999999999993</v>
      </c>
      <c r="H49" s="4">
        <v>76.319999999999993</v>
      </c>
      <c r="I49" s="4">
        <v>0</v>
      </c>
      <c r="J49" s="4">
        <v>0</v>
      </c>
      <c r="K49" s="61">
        <f>G49/C49</f>
        <v>0.77639877924720235</v>
      </c>
      <c r="L49" s="108" t="s">
        <v>325</v>
      </c>
    </row>
    <row r="50" spans="1:12" s="7" customFormat="1" ht="20.45" customHeight="1" x14ac:dyDescent="0.25">
      <c r="A50" s="81" t="s">
        <v>59</v>
      </c>
      <c r="B50" s="131" t="s">
        <v>60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s="6" customFormat="1" ht="64.5" customHeight="1" x14ac:dyDescent="0.2">
      <c r="A51" s="11"/>
      <c r="B51" s="9" t="s">
        <v>61</v>
      </c>
      <c r="C51" s="87">
        <f>D51+E51+F51</f>
        <v>6174.4957000000004</v>
      </c>
      <c r="D51" s="50">
        <f>SUM(D54+D56+D58)</f>
        <v>6174.4957000000004</v>
      </c>
      <c r="E51" s="50">
        <f>SUM(E54+E56+E58)</f>
        <v>0</v>
      </c>
      <c r="F51" s="50">
        <f>SUM(F54+F56+F58)</f>
        <v>0</v>
      </c>
      <c r="G51" s="87">
        <f>H51+I51+J51</f>
        <v>6060.9065399999999</v>
      </c>
      <c r="H51" s="50">
        <f>H54+H56+H58</f>
        <v>6060.9065399999999</v>
      </c>
      <c r="I51" s="50">
        <f>SUM(I54+I56+I58)</f>
        <v>0</v>
      </c>
      <c r="J51" s="50">
        <f>SUM(J54+J56+J58)</f>
        <v>0</v>
      </c>
      <c r="K51" s="61">
        <f>G51/C51</f>
        <v>0.98160349192566443</v>
      </c>
      <c r="L51" s="108"/>
    </row>
    <row r="52" spans="1:12" s="7" customFormat="1" ht="15.75" customHeight="1" x14ac:dyDescent="0.2">
      <c r="A52" s="40"/>
      <c r="B52" s="136" t="s">
        <v>62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1:12" s="7" customFormat="1" ht="32.25" customHeight="1" x14ac:dyDescent="0.25">
      <c r="A53" s="10"/>
      <c r="B53" s="135" t="s">
        <v>63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2" s="7" customFormat="1" ht="83.25" customHeight="1" x14ac:dyDescent="0.25">
      <c r="A54" s="10"/>
      <c r="B54" s="19" t="s">
        <v>64</v>
      </c>
      <c r="C54" s="93">
        <f>SUM(D54:F54)</f>
        <v>25</v>
      </c>
      <c r="D54" s="51">
        <v>25</v>
      </c>
      <c r="E54" s="51">
        <v>0</v>
      </c>
      <c r="F54" s="51">
        <v>0</v>
      </c>
      <c r="G54" s="93">
        <f>SUM(H54:J54)</f>
        <v>19.72</v>
      </c>
      <c r="H54" s="51">
        <v>19.72</v>
      </c>
      <c r="I54" s="51">
        <v>0</v>
      </c>
      <c r="J54" s="51">
        <v>0</v>
      </c>
      <c r="K54" s="64">
        <f>G54/C54</f>
        <v>0.78879999999999995</v>
      </c>
      <c r="L54" s="108" t="s">
        <v>326</v>
      </c>
    </row>
    <row r="55" spans="1:12" s="7" customFormat="1" ht="21.2" customHeight="1" x14ac:dyDescent="0.25">
      <c r="A55" s="10"/>
      <c r="B55" s="135" t="s">
        <v>65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1:12" s="6" customFormat="1" ht="50.25" customHeight="1" x14ac:dyDescent="0.2">
      <c r="A56" s="5"/>
      <c r="B56" s="21" t="s">
        <v>66</v>
      </c>
      <c r="C56" s="87">
        <f>SUM(D56:F56)</f>
        <v>178.5087</v>
      </c>
      <c r="D56" s="50">
        <v>178.5087</v>
      </c>
      <c r="E56" s="50">
        <v>0</v>
      </c>
      <c r="F56" s="50">
        <v>0</v>
      </c>
      <c r="G56" s="87">
        <f>SUM(H56:J56)</f>
        <v>175.5087</v>
      </c>
      <c r="H56" s="50">
        <v>175.5087</v>
      </c>
      <c r="I56" s="50">
        <v>0</v>
      </c>
      <c r="J56" s="50">
        <v>0</v>
      </c>
      <c r="K56" s="61">
        <f>G56/C56</f>
        <v>0.98319409642219113</v>
      </c>
      <c r="L56" s="112"/>
    </row>
    <row r="57" spans="1:12" s="7" customFormat="1" ht="24.95" customHeight="1" x14ac:dyDescent="0.25">
      <c r="A57" s="10"/>
      <c r="B57" s="135" t="s">
        <v>67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2" s="6" customFormat="1" ht="51.75" customHeight="1" x14ac:dyDescent="0.2">
      <c r="A58" s="11"/>
      <c r="B58" s="9" t="s">
        <v>68</v>
      </c>
      <c r="C58" s="88">
        <f>SUM(D58:F58)</f>
        <v>5970.9870000000001</v>
      </c>
      <c r="D58" s="4">
        <v>5970.9870000000001</v>
      </c>
      <c r="E58" s="4">
        <v>0</v>
      </c>
      <c r="F58" s="4">
        <v>0</v>
      </c>
      <c r="G58" s="88">
        <f>SUM(H58:J58)</f>
        <v>5865.6778400000003</v>
      </c>
      <c r="H58" s="4">
        <v>5865.6778400000003</v>
      </c>
      <c r="I58" s="4">
        <v>0</v>
      </c>
      <c r="J58" s="4">
        <v>0</v>
      </c>
      <c r="K58" s="61">
        <f>G58/C58</f>
        <v>0.98236319054119536</v>
      </c>
      <c r="L58" s="111"/>
    </row>
    <row r="59" spans="1:12" s="7" customFormat="1" ht="22.5" customHeight="1" x14ac:dyDescent="0.2">
      <c r="A59" s="83" t="s">
        <v>69</v>
      </c>
      <c r="B59" s="139" t="s">
        <v>70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</row>
    <row r="60" spans="1:12" s="6" customFormat="1" ht="53.25" customHeight="1" x14ac:dyDescent="0.2">
      <c r="A60" s="11"/>
      <c r="B60" s="9" t="s">
        <v>71</v>
      </c>
      <c r="C60" s="88">
        <f>SUM(C63+C65)</f>
        <v>5</v>
      </c>
      <c r="D60" s="4">
        <f>SUM(D63+D65)</f>
        <v>5</v>
      </c>
      <c r="E60" s="4">
        <f>SUM(E63+E65)</f>
        <v>0</v>
      </c>
      <c r="F60" s="4">
        <f>SUM(F63+F65)</f>
        <v>0</v>
      </c>
      <c r="G60" s="88">
        <f>H60+I60+J60</f>
        <v>5</v>
      </c>
      <c r="H60" s="4">
        <f>H63+H65</f>
        <v>5</v>
      </c>
      <c r="I60" s="4">
        <f>SUM(I63+I65)</f>
        <v>0</v>
      </c>
      <c r="J60" s="4">
        <f>SUM(J63+J65)</f>
        <v>0</v>
      </c>
      <c r="K60" s="61">
        <f>G60/C60</f>
        <v>1</v>
      </c>
      <c r="L60" s="108"/>
    </row>
    <row r="61" spans="1:12" s="7" customFormat="1" ht="21.75" customHeight="1" x14ac:dyDescent="0.25">
      <c r="A61" s="10"/>
      <c r="B61" s="135" t="s">
        <v>72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</row>
    <row r="62" spans="1:12" s="7" customFormat="1" ht="24" customHeight="1" x14ac:dyDescent="0.25">
      <c r="A62" s="10"/>
      <c r="B62" s="130" t="s">
        <v>73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</row>
    <row r="63" spans="1:12" s="6" customFormat="1" ht="78.75" customHeight="1" x14ac:dyDescent="0.2">
      <c r="A63" s="5"/>
      <c r="B63" s="21" t="s">
        <v>74</v>
      </c>
      <c r="C63" s="88">
        <f>SUM(D63:F63)</f>
        <v>5</v>
      </c>
      <c r="D63" s="4">
        <v>5</v>
      </c>
      <c r="E63" s="4">
        <v>0</v>
      </c>
      <c r="F63" s="4">
        <v>0</v>
      </c>
      <c r="G63" s="88">
        <f>SUM(H63:J63)</f>
        <v>5</v>
      </c>
      <c r="H63" s="4">
        <v>5</v>
      </c>
      <c r="I63" s="4">
        <v>0</v>
      </c>
      <c r="J63" s="4">
        <v>0</v>
      </c>
      <c r="K63" s="61">
        <f>G63/C63</f>
        <v>1</v>
      </c>
      <c r="L63" s="112"/>
    </row>
    <row r="64" spans="1:12" s="7" customFormat="1" ht="44.25" customHeight="1" x14ac:dyDescent="0.2">
      <c r="A64" s="40"/>
      <c r="B64" s="136" t="s">
        <v>75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1:12" s="6" customFormat="1" ht="54.75" customHeight="1" x14ac:dyDescent="0.2">
      <c r="A65" s="11"/>
      <c r="B65" s="9" t="s">
        <v>76</v>
      </c>
      <c r="C65" s="88">
        <f>SUM(D65:F65)</f>
        <v>0</v>
      </c>
      <c r="D65" s="4">
        <v>0</v>
      </c>
      <c r="E65" s="4">
        <v>0</v>
      </c>
      <c r="F65" s="4">
        <v>0</v>
      </c>
      <c r="G65" s="88">
        <f>SUM(H65:J65)</f>
        <v>0</v>
      </c>
      <c r="H65" s="4">
        <v>0</v>
      </c>
      <c r="I65" s="4">
        <v>0</v>
      </c>
      <c r="J65" s="4">
        <v>0</v>
      </c>
      <c r="K65" s="61"/>
      <c r="L65" s="108"/>
    </row>
    <row r="66" spans="1:12" s="7" customFormat="1" ht="19.5" customHeight="1" x14ac:dyDescent="0.25">
      <c r="A66" s="81" t="s">
        <v>77</v>
      </c>
      <c r="B66" s="133" t="s">
        <v>78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16"/>
    </row>
    <row r="67" spans="1:12" s="6" customFormat="1" ht="32.25" customHeight="1" x14ac:dyDescent="0.2">
      <c r="A67" s="11"/>
      <c r="B67" s="22" t="s">
        <v>79</v>
      </c>
      <c r="C67" s="94">
        <f t="shared" ref="C67:J67" si="2">SUM(C70)</f>
        <v>23.9</v>
      </c>
      <c r="D67" s="23">
        <f t="shared" si="2"/>
        <v>23.9</v>
      </c>
      <c r="E67" s="23">
        <f t="shared" si="2"/>
        <v>0</v>
      </c>
      <c r="F67" s="23">
        <f t="shared" si="2"/>
        <v>0</v>
      </c>
      <c r="G67" s="94">
        <f t="shared" si="2"/>
        <v>23.898</v>
      </c>
      <c r="H67" s="23">
        <f t="shared" si="2"/>
        <v>23.898</v>
      </c>
      <c r="I67" s="23">
        <f t="shared" si="2"/>
        <v>0</v>
      </c>
      <c r="J67" s="23">
        <f t="shared" si="2"/>
        <v>0</v>
      </c>
      <c r="K67" s="61">
        <f>G67/C67</f>
        <v>0.99991631799163183</v>
      </c>
      <c r="L67" s="108"/>
    </row>
    <row r="68" spans="1:12" s="7" customFormat="1" ht="18.75" customHeight="1" x14ac:dyDescent="0.25">
      <c r="A68" s="10"/>
      <c r="B68" s="135" t="s">
        <v>80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1:12" s="7" customFormat="1" ht="24" customHeight="1" x14ac:dyDescent="0.2">
      <c r="A69" s="40"/>
      <c r="B69" s="136" t="s">
        <v>81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1:12" s="6" customFormat="1" ht="63.75" customHeight="1" x14ac:dyDescent="0.2">
      <c r="A70" s="11"/>
      <c r="B70" s="9" t="s">
        <v>82</v>
      </c>
      <c r="C70" s="95">
        <f>SUM(D70:F70)</f>
        <v>23.9</v>
      </c>
      <c r="D70" s="24">
        <v>23.9</v>
      </c>
      <c r="E70" s="24">
        <v>0</v>
      </c>
      <c r="F70" s="24">
        <v>0</v>
      </c>
      <c r="G70" s="95">
        <f>SUM(H70:J70)</f>
        <v>23.898</v>
      </c>
      <c r="H70" s="24">
        <v>23.898</v>
      </c>
      <c r="I70" s="24">
        <v>0</v>
      </c>
      <c r="J70" s="24">
        <v>0</v>
      </c>
      <c r="K70" s="61">
        <f>G70/C70</f>
        <v>0.99991631799163183</v>
      </c>
      <c r="L70" s="111"/>
    </row>
    <row r="71" spans="1:12" s="7" customFormat="1" ht="31.5" customHeight="1" x14ac:dyDescent="0.25">
      <c r="A71" s="10"/>
      <c r="B71" s="135" t="s">
        <v>83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1:12" s="6" customFormat="1" ht="63.75" customHeight="1" x14ac:dyDescent="0.2">
      <c r="A72" s="11"/>
      <c r="B72" s="9" t="s">
        <v>84</v>
      </c>
      <c r="C72" s="95">
        <f>D72+E72+F72</f>
        <v>0</v>
      </c>
      <c r="D72" s="24">
        <v>0</v>
      </c>
      <c r="E72" s="24">
        <v>0</v>
      </c>
      <c r="F72" s="24">
        <v>0</v>
      </c>
      <c r="G72" s="95">
        <f>H72+I72+J72</f>
        <v>0</v>
      </c>
      <c r="H72" s="24">
        <v>0</v>
      </c>
      <c r="I72" s="24">
        <v>0</v>
      </c>
      <c r="J72" s="24">
        <v>0</v>
      </c>
      <c r="K72" s="65"/>
      <c r="L72" s="111"/>
    </row>
    <row r="73" spans="1:12" s="7" customFormat="1" ht="21.75" customHeight="1" x14ac:dyDescent="0.25">
      <c r="A73" s="81" t="s">
        <v>85</v>
      </c>
      <c r="B73" s="131" t="s">
        <v>86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17"/>
    </row>
    <row r="74" spans="1:12" s="6" customFormat="1" ht="45" customHeight="1" x14ac:dyDescent="0.2">
      <c r="A74" s="11"/>
      <c r="B74" s="9" t="s">
        <v>87</v>
      </c>
      <c r="C74" s="95">
        <f>D74+E74+F74</f>
        <v>5</v>
      </c>
      <c r="D74" s="24">
        <f>SUM(D77+D80)</f>
        <v>5</v>
      </c>
      <c r="E74" s="24">
        <f>SUM(E77)</f>
        <v>0</v>
      </c>
      <c r="F74" s="24">
        <f>SUM(F77)</f>
        <v>0</v>
      </c>
      <c r="G74" s="95">
        <f>G77+G79+G80</f>
        <v>4.9989999999999997</v>
      </c>
      <c r="H74" s="24">
        <f>H77+H79+H80</f>
        <v>4.9989999999999997</v>
      </c>
      <c r="I74" s="24">
        <f>SUM(I77)</f>
        <v>0</v>
      </c>
      <c r="J74" s="24">
        <f>SUM(J77)</f>
        <v>0</v>
      </c>
      <c r="K74" s="61">
        <f>G74/C74</f>
        <v>0.99979999999999991</v>
      </c>
      <c r="L74" s="111"/>
    </row>
    <row r="75" spans="1:12" s="7" customFormat="1" ht="20.45" customHeight="1" x14ac:dyDescent="0.25">
      <c r="A75" s="10"/>
      <c r="B75" s="135" t="s">
        <v>88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08"/>
    </row>
    <row r="76" spans="1:12" s="7" customFormat="1" ht="18.75" customHeight="1" x14ac:dyDescent="0.25">
      <c r="A76" s="10"/>
      <c r="B76" s="135" t="s">
        <v>89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08"/>
    </row>
    <row r="77" spans="1:12" s="6" customFormat="1" ht="69" customHeight="1" x14ac:dyDescent="0.2">
      <c r="A77" s="11"/>
      <c r="B77" s="9" t="s">
        <v>90</v>
      </c>
      <c r="C77" s="95">
        <f>SUM(D77:F77)</f>
        <v>5</v>
      </c>
      <c r="D77" s="24">
        <v>5</v>
      </c>
      <c r="E77" s="24">
        <v>0</v>
      </c>
      <c r="F77" s="24">
        <v>0</v>
      </c>
      <c r="G77" s="95">
        <f>SUM(H77:J77)</f>
        <v>4.9989999999999997</v>
      </c>
      <c r="H77" s="24">
        <v>4.9989999999999997</v>
      </c>
      <c r="I77" s="24">
        <v>0</v>
      </c>
      <c r="J77" s="24">
        <v>0</v>
      </c>
      <c r="K77" s="66">
        <f>G77/C77</f>
        <v>0.99979999999999991</v>
      </c>
      <c r="L77" s="108"/>
    </row>
    <row r="78" spans="1:12" s="7" customFormat="1" ht="21.75" customHeight="1" x14ac:dyDescent="0.25">
      <c r="A78" s="10"/>
      <c r="B78" s="135" t="s">
        <v>91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1:12" s="6" customFormat="1" ht="75" customHeight="1" x14ac:dyDescent="0.2">
      <c r="A79" s="11"/>
      <c r="B79" s="9" t="s">
        <v>92</v>
      </c>
      <c r="C79" s="95">
        <f>D79+E79+F79</f>
        <v>0</v>
      </c>
      <c r="D79" s="24">
        <v>0</v>
      </c>
      <c r="E79" s="24">
        <v>0</v>
      </c>
      <c r="F79" s="24">
        <v>0</v>
      </c>
      <c r="G79" s="95">
        <f>H79+I79+J79</f>
        <v>0</v>
      </c>
      <c r="H79" s="24">
        <v>0</v>
      </c>
      <c r="I79" s="24">
        <v>0</v>
      </c>
      <c r="J79" s="24">
        <v>0</v>
      </c>
      <c r="K79" s="65"/>
      <c r="L79" s="108"/>
    </row>
    <row r="80" spans="1:12" s="6" customFormat="1" ht="42.75" customHeight="1" x14ac:dyDescent="0.2">
      <c r="A80" s="11"/>
      <c r="B80" s="9" t="s">
        <v>93</v>
      </c>
      <c r="C80" s="95">
        <f>D80+E80+F80</f>
        <v>0</v>
      </c>
      <c r="D80" s="24">
        <v>0</v>
      </c>
      <c r="E80" s="24">
        <v>0</v>
      </c>
      <c r="F80" s="24">
        <v>0</v>
      </c>
      <c r="G80" s="95">
        <f>H80+I80+J80</f>
        <v>0</v>
      </c>
      <c r="H80" s="24">
        <v>0</v>
      </c>
      <c r="I80" s="24">
        <v>0</v>
      </c>
      <c r="J80" s="24">
        <v>0</v>
      </c>
      <c r="K80" s="65"/>
      <c r="L80" s="108"/>
    </row>
    <row r="81" spans="1:12" s="7" customFormat="1" ht="19.5" customHeight="1" x14ac:dyDescent="0.25">
      <c r="A81" s="81" t="s">
        <v>94</v>
      </c>
      <c r="B81" s="131" t="s">
        <v>95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1:12" s="6" customFormat="1" ht="66.75" customHeight="1" x14ac:dyDescent="0.2">
      <c r="A82" s="5"/>
      <c r="B82" s="21" t="s">
        <v>96</v>
      </c>
      <c r="C82" s="95">
        <f t="shared" ref="C82:J82" si="3">SUM(C85+C87+C89)</f>
        <v>11.3</v>
      </c>
      <c r="D82" s="24">
        <f t="shared" si="3"/>
        <v>11.3</v>
      </c>
      <c r="E82" s="24">
        <f t="shared" si="3"/>
        <v>0</v>
      </c>
      <c r="F82" s="24">
        <f t="shared" si="3"/>
        <v>0</v>
      </c>
      <c r="G82" s="95">
        <f>SUM(G85+G87+G89)</f>
        <v>11.3</v>
      </c>
      <c r="H82" s="24">
        <f t="shared" si="3"/>
        <v>11.3</v>
      </c>
      <c r="I82" s="24">
        <f t="shared" si="3"/>
        <v>0</v>
      </c>
      <c r="J82" s="24">
        <f t="shared" si="3"/>
        <v>0</v>
      </c>
      <c r="K82" s="61">
        <f>G82/C82</f>
        <v>1</v>
      </c>
      <c r="L82" s="112"/>
    </row>
    <row r="83" spans="1:12" s="7" customFormat="1" ht="50.25" customHeight="1" x14ac:dyDescent="0.2">
      <c r="A83" s="40"/>
      <c r="B83" s="136" t="s">
        <v>97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1:12" s="7" customFormat="1" ht="22.5" customHeight="1" x14ac:dyDescent="0.25">
      <c r="A84" s="10"/>
      <c r="B84" s="135" t="s">
        <v>98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1:12" s="6" customFormat="1" ht="69" customHeight="1" x14ac:dyDescent="0.2">
      <c r="A85" s="11"/>
      <c r="B85" s="9" t="s">
        <v>99</v>
      </c>
      <c r="C85" s="95">
        <f>SUM(D85:F85)</f>
        <v>3.9</v>
      </c>
      <c r="D85" s="24">
        <v>3.9</v>
      </c>
      <c r="E85" s="24">
        <v>0</v>
      </c>
      <c r="F85" s="24">
        <v>0</v>
      </c>
      <c r="G85" s="95">
        <f>SUM(H85:J85)</f>
        <v>3.9</v>
      </c>
      <c r="H85" s="24">
        <v>3.9</v>
      </c>
      <c r="I85" s="24">
        <v>0</v>
      </c>
      <c r="J85" s="24">
        <v>0</v>
      </c>
      <c r="K85" s="61">
        <f>G85/C85</f>
        <v>1</v>
      </c>
      <c r="L85" s="108"/>
    </row>
    <row r="86" spans="1:12" s="7" customFormat="1" ht="25.35" customHeight="1" x14ac:dyDescent="0.25">
      <c r="A86" s="10"/>
      <c r="B86" s="135" t="s">
        <v>100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2" s="6" customFormat="1" ht="64.5" customHeight="1" x14ac:dyDescent="0.2">
      <c r="A87" s="11"/>
      <c r="B87" s="9" t="s">
        <v>101</v>
      </c>
      <c r="C87" s="95">
        <f>SUM(D87:F87)</f>
        <v>3.7</v>
      </c>
      <c r="D87" s="24">
        <v>3.7</v>
      </c>
      <c r="E87" s="24">
        <v>0</v>
      </c>
      <c r="F87" s="24">
        <v>0</v>
      </c>
      <c r="G87" s="95">
        <f>SUM(H87:J87)</f>
        <v>3.7</v>
      </c>
      <c r="H87" s="24">
        <v>3.7</v>
      </c>
      <c r="I87" s="24">
        <v>0</v>
      </c>
      <c r="J87" s="24">
        <v>0</v>
      </c>
      <c r="K87" s="61">
        <f>G87/C87</f>
        <v>1</v>
      </c>
      <c r="L87" s="108"/>
    </row>
    <row r="88" spans="1:12" s="7" customFormat="1" ht="26.25" customHeight="1" x14ac:dyDescent="0.25">
      <c r="A88" s="10"/>
      <c r="B88" s="135" t="s">
        <v>102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1:12" s="26" customFormat="1" ht="83.25" customHeight="1" x14ac:dyDescent="0.25">
      <c r="A89" s="10"/>
      <c r="B89" s="19" t="s">
        <v>103</v>
      </c>
      <c r="C89" s="96">
        <f>SUM(D89:F89)</f>
        <v>3.7</v>
      </c>
      <c r="D89" s="25">
        <v>3.7</v>
      </c>
      <c r="E89" s="25">
        <v>0</v>
      </c>
      <c r="F89" s="25">
        <v>0</v>
      </c>
      <c r="G89" s="96">
        <f>SUM(H89:J89)</f>
        <v>3.7</v>
      </c>
      <c r="H89" s="25">
        <v>3.7</v>
      </c>
      <c r="I89" s="25">
        <v>0</v>
      </c>
      <c r="J89" s="25">
        <v>0</v>
      </c>
      <c r="K89" s="67">
        <f>G89/C89</f>
        <v>1</v>
      </c>
      <c r="L89" s="108"/>
    </row>
    <row r="90" spans="1:12" s="82" customFormat="1" ht="47.25" x14ac:dyDescent="0.2">
      <c r="A90" s="43" t="s">
        <v>104</v>
      </c>
      <c r="B90" s="44" t="s">
        <v>105</v>
      </c>
      <c r="C90" s="55">
        <f>SUM(C92+C102+C124+C135+C144)</f>
        <v>366808.58744999993</v>
      </c>
      <c r="D90" s="55">
        <f>SUM(D92+D102+D124+D135+D144)</f>
        <v>195998.6992</v>
      </c>
      <c r="E90" s="55">
        <f>SUM(E92+E102+E124+E135+E144)</f>
        <v>163348.70000000001</v>
      </c>
      <c r="F90" s="55">
        <f>SUM(F92+F102+F124+F135+F144)</f>
        <v>7461.1882499999992</v>
      </c>
      <c r="G90" s="55">
        <f>H90+I90+J90</f>
        <v>365140.89610999997</v>
      </c>
      <c r="H90" s="55">
        <f>H92+H102+H124+H135+H144</f>
        <v>194933.19885999997</v>
      </c>
      <c r="I90" s="55">
        <f>I92+I102+I124+I135+I144</f>
        <v>162746.50900000002</v>
      </c>
      <c r="J90" s="55">
        <f>SUM(J92+J102+J124+J135+J144)</f>
        <v>7461.1882499999992</v>
      </c>
      <c r="K90" s="60">
        <f>G90/C90</f>
        <v>0.99545351063999477</v>
      </c>
      <c r="L90" s="118"/>
    </row>
    <row r="91" spans="1:12" s="7" customFormat="1" ht="22.5" customHeight="1" x14ac:dyDescent="0.25">
      <c r="A91" s="81" t="s">
        <v>106</v>
      </c>
      <c r="B91" s="131" t="s">
        <v>107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</row>
    <row r="92" spans="1:12" s="6" customFormat="1" ht="46.5" customHeight="1" x14ac:dyDescent="0.2">
      <c r="A92" s="11"/>
      <c r="B92" s="9" t="s">
        <v>108</v>
      </c>
      <c r="C92" s="97">
        <f>SUM(C95+C96+C97+C99+C100)</f>
        <v>138734.14699999997</v>
      </c>
      <c r="D92" s="52">
        <f>SUM(D95+D96+D97+D99+D100)</f>
        <v>56214.947</v>
      </c>
      <c r="E92" s="52">
        <f>SUM(E95+E96+E97+E99+E100)</f>
        <v>82519.199999999997</v>
      </c>
      <c r="F92" s="52">
        <f>SUM(F95+F96+F97+F99)</f>
        <v>0</v>
      </c>
      <c r="G92" s="97">
        <f>SUM(G95+G96+G97+G99+G100)</f>
        <v>138734.14699999997</v>
      </c>
      <c r="H92" s="52">
        <f>H95+H96+H97+H99+H100</f>
        <v>56214.947</v>
      </c>
      <c r="I92" s="52">
        <f>SUM(I95+I96+I97+I99+I100)</f>
        <v>82519.199999999997</v>
      </c>
      <c r="J92" s="52">
        <f>SUM(J95+J96+J97+J99)</f>
        <v>0</v>
      </c>
      <c r="K92" s="68">
        <f>G92/C92</f>
        <v>1</v>
      </c>
      <c r="L92" s="108"/>
    </row>
    <row r="93" spans="1:12" s="7" customFormat="1" ht="19.5" customHeight="1" x14ac:dyDescent="0.25">
      <c r="A93" s="10"/>
      <c r="B93" s="135" t="s">
        <v>109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1:12" s="7" customFormat="1" ht="33.950000000000003" customHeight="1" x14ac:dyDescent="0.25">
      <c r="A94" s="10"/>
      <c r="B94" s="135" t="s">
        <v>110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1:12" s="6" customFormat="1" ht="51.75" customHeight="1" x14ac:dyDescent="0.2">
      <c r="A95" s="11"/>
      <c r="B95" s="13" t="s">
        <v>111</v>
      </c>
      <c r="C95" s="98">
        <f>SUM(D95:F95)</f>
        <v>0</v>
      </c>
      <c r="D95" s="53">
        <v>0</v>
      </c>
      <c r="E95" s="53">
        <v>0</v>
      </c>
      <c r="F95" s="53">
        <v>0</v>
      </c>
      <c r="G95" s="98">
        <f>SUM(H95:J95)</f>
        <v>0</v>
      </c>
      <c r="H95" s="53">
        <v>0</v>
      </c>
      <c r="I95" s="53">
        <v>0</v>
      </c>
      <c r="J95" s="53">
        <v>0</v>
      </c>
      <c r="K95" s="69"/>
      <c r="L95" s="108"/>
    </row>
    <row r="96" spans="1:12" s="6" customFormat="1" ht="114.75" customHeight="1" x14ac:dyDescent="0.2">
      <c r="A96" s="11"/>
      <c r="B96" s="9" t="s">
        <v>112</v>
      </c>
      <c r="C96" s="97">
        <f>SUM(D96:F96)</f>
        <v>82519.199999999997</v>
      </c>
      <c r="D96" s="52">
        <v>0</v>
      </c>
      <c r="E96" s="52">
        <v>82519.199999999997</v>
      </c>
      <c r="F96" s="52">
        <v>0</v>
      </c>
      <c r="G96" s="97">
        <f>SUM(H96:J96)</f>
        <v>82519.199999999997</v>
      </c>
      <c r="H96" s="52">
        <v>0</v>
      </c>
      <c r="I96" s="52">
        <v>82519.199999999997</v>
      </c>
      <c r="J96" s="52">
        <v>0</v>
      </c>
      <c r="K96" s="61">
        <f>G96/C96</f>
        <v>1</v>
      </c>
      <c r="L96" s="108"/>
    </row>
    <row r="97" spans="1:12" s="6" customFormat="1" ht="108.75" customHeight="1" x14ac:dyDescent="0.2">
      <c r="A97" s="11"/>
      <c r="B97" s="9" t="s">
        <v>113</v>
      </c>
      <c r="C97" s="97">
        <f>SUM(D97:F97)</f>
        <v>33680</v>
      </c>
      <c r="D97" s="52">
        <v>33680</v>
      </c>
      <c r="E97" s="52">
        <v>0</v>
      </c>
      <c r="F97" s="52">
        <v>0</v>
      </c>
      <c r="G97" s="97">
        <f>SUM(H97:J97)</f>
        <v>33680</v>
      </c>
      <c r="H97" s="52">
        <v>33680</v>
      </c>
      <c r="I97" s="52">
        <v>0</v>
      </c>
      <c r="J97" s="52">
        <v>0</v>
      </c>
      <c r="K97" s="61">
        <f>G97/C97</f>
        <v>1</v>
      </c>
      <c r="L97" s="108"/>
    </row>
    <row r="98" spans="1:12" s="7" customFormat="1" ht="21" customHeight="1" x14ac:dyDescent="0.2">
      <c r="A98" s="40"/>
      <c r="B98" s="136" t="s">
        <v>114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1:12" s="6" customFormat="1" ht="132.75" customHeight="1" x14ac:dyDescent="0.2">
      <c r="A99" s="11"/>
      <c r="B99" s="9" t="s">
        <v>115</v>
      </c>
      <c r="C99" s="97">
        <f>SUM(D99:F99)</f>
        <v>19109.154999999999</v>
      </c>
      <c r="D99" s="52">
        <v>19109.154999999999</v>
      </c>
      <c r="E99" s="52">
        <v>0</v>
      </c>
      <c r="F99" s="52">
        <v>0</v>
      </c>
      <c r="G99" s="97">
        <f>SUM(H99:J99)</f>
        <v>19109.154999999999</v>
      </c>
      <c r="H99" s="52">
        <v>19109.154999999999</v>
      </c>
      <c r="I99" s="52">
        <v>0</v>
      </c>
      <c r="J99" s="52">
        <v>0</v>
      </c>
      <c r="K99" s="61">
        <f>G99/C99</f>
        <v>1</v>
      </c>
      <c r="L99" s="108"/>
    </row>
    <row r="100" spans="1:12" s="6" customFormat="1" ht="132.75" customHeight="1" x14ac:dyDescent="0.2">
      <c r="A100" s="11"/>
      <c r="B100" s="9" t="s">
        <v>116</v>
      </c>
      <c r="C100" s="97">
        <f>D100+E100+F100</f>
        <v>3425.7919999999999</v>
      </c>
      <c r="D100" s="52">
        <v>3425.7919999999999</v>
      </c>
      <c r="E100" s="52">
        <v>0</v>
      </c>
      <c r="F100" s="52">
        <v>0</v>
      </c>
      <c r="G100" s="97">
        <f>H100+I100+J100</f>
        <v>3425.7919999999999</v>
      </c>
      <c r="H100" s="52">
        <v>3425.7919999999999</v>
      </c>
      <c r="I100" s="52">
        <v>0</v>
      </c>
      <c r="J100" s="52">
        <v>0</v>
      </c>
      <c r="K100" s="61">
        <f>G100/C100</f>
        <v>1</v>
      </c>
      <c r="L100" s="108"/>
    </row>
    <row r="101" spans="1:12" s="7" customFormat="1" ht="23.25" customHeight="1" x14ac:dyDescent="0.2">
      <c r="A101" s="83" t="s">
        <v>117</v>
      </c>
      <c r="B101" s="139" t="s">
        <v>118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</row>
    <row r="102" spans="1:12" s="6" customFormat="1" ht="50.25" customHeight="1" x14ac:dyDescent="0.2">
      <c r="A102" s="11"/>
      <c r="B102" s="9" t="s">
        <v>119</v>
      </c>
      <c r="C102" s="97">
        <f>C105+C106+C108+C112+C113+C115+C117+C118+C120+C122+C110+C109</f>
        <v>127511.23771999999</v>
      </c>
      <c r="D102" s="52">
        <f>D105+D106+D108+D112+D113+D115+D117+D118+D120+D122+D110</f>
        <v>42338.349470000001</v>
      </c>
      <c r="E102" s="52">
        <f>E105+E106+E108+E112+E113+E115+E117+E118+E120+E122+E110+E109</f>
        <v>77711.7</v>
      </c>
      <c r="F102" s="52">
        <f t="shared" ref="F102:J102" si="4">F105+F106+F108+F112+F113+F115+F117+F118+F120+F122</f>
        <v>7461.1882499999992</v>
      </c>
      <c r="G102" s="97">
        <f>G105+G106+G108+G112+G113+G115+G117+G118+G120+G122+G110+G109</f>
        <v>127511.23771999999</v>
      </c>
      <c r="H102" s="52">
        <f>H105+H106+H108+H112+H113+H115+H117+H118+H120+H122+H110</f>
        <v>42338.349470000001</v>
      </c>
      <c r="I102" s="52">
        <f>I105+I106+I108+I112+I113+I115+I117+I118+I120+I122+I110+I109</f>
        <v>77711.7</v>
      </c>
      <c r="J102" s="52">
        <f t="shared" si="4"/>
        <v>7461.1882499999992</v>
      </c>
      <c r="K102" s="61">
        <f>G102/C102</f>
        <v>1</v>
      </c>
      <c r="L102" s="111"/>
    </row>
    <row r="103" spans="1:12" s="7" customFormat="1" ht="21.2" customHeight="1" x14ac:dyDescent="0.25">
      <c r="A103" s="10"/>
      <c r="B103" s="130" t="s">
        <v>120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</row>
    <row r="104" spans="1:12" s="7" customFormat="1" ht="30.75" customHeight="1" x14ac:dyDescent="0.25">
      <c r="A104" s="10"/>
      <c r="B104" s="135" t="s">
        <v>121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1:12" s="7" customFormat="1" ht="86.85" customHeight="1" x14ac:dyDescent="0.25">
      <c r="A105" s="10"/>
      <c r="B105" s="9" t="s">
        <v>122</v>
      </c>
      <c r="C105" s="97">
        <f>D105+E105+F105</f>
        <v>4222.3999999999996</v>
      </c>
      <c r="D105" s="52">
        <v>0</v>
      </c>
      <c r="E105" s="52">
        <v>0</v>
      </c>
      <c r="F105" s="52">
        <v>4222.3999999999996</v>
      </c>
      <c r="G105" s="97">
        <f>SUM(H105:J105)</f>
        <v>4222.3999999999996</v>
      </c>
      <c r="H105" s="52">
        <v>0</v>
      </c>
      <c r="I105" s="52">
        <v>0</v>
      </c>
      <c r="J105" s="52">
        <v>4222.3999999999996</v>
      </c>
      <c r="K105" s="69">
        <f>G105/C105</f>
        <v>1</v>
      </c>
      <c r="L105" s="101"/>
    </row>
    <row r="106" spans="1:12" s="6" customFormat="1" ht="186.95" customHeight="1" x14ac:dyDescent="0.2">
      <c r="A106" s="11"/>
      <c r="B106" s="9" t="s">
        <v>123</v>
      </c>
      <c r="C106" s="97">
        <f>SUM(D106:F106)</f>
        <v>76662.7</v>
      </c>
      <c r="D106" s="52">
        <v>0</v>
      </c>
      <c r="E106" s="52">
        <v>76662.7</v>
      </c>
      <c r="F106" s="52">
        <v>0</v>
      </c>
      <c r="G106" s="97">
        <f>SUM(H106:J106)</f>
        <v>76662.7</v>
      </c>
      <c r="H106" s="52">
        <v>0</v>
      </c>
      <c r="I106" s="52">
        <v>76662.7</v>
      </c>
      <c r="J106" s="52">
        <v>0</v>
      </c>
      <c r="K106" s="61">
        <f>G106/C106</f>
        <v>1</v>
      </c>
      <c r="L106" s="111"/>
    </row>
    <row r="107" spans="1:12" s="7" customFormat="1" ht="30" customHeight="1" x14ac:dyDescent="0.25">
      <c r="A107" s="10"/>
      <c r="B107" s="135" t="s">
        <v>124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1:12" s="6" customFormat="1" ht="78.75" customHeight="1" x14ac:dyDescent="0.2">
      <c r="A108" s="11"/>
      <c r="B108" s="9" t="s">
        <v>125</v>
      </c>
      <c r="C108" s="97">
        <f>SUM(D108:F108)</f>
        <v>18877.815999999999</v>
      </c>
      <c r="D108" s="52">
        <f>19384.016-506.2</f>
        <v>18877.815999999999</v>
      </c>
      <c r="E108" s="52">
        <v>0</v>
      </c>
      <c r="F108" s="52">
        <v>0</v>
      </c>
      <c r="G108" s="97">
        <f>SUM(H108:J108)</f>
        <v>18877.815999999999</v>
      </c>
      <c r="H108" s="52">
        <f>19384.016-506.2</f>
        <v>18877.815999999999</v>
      </c>
      <c r="I108" s="52">
        <v>0</v>
      </c>
      <c r="J108" s="52">
        <v>0</v>
      </c>
      <c r="K108" s="61">
        <f>G108/C108</f>
        <v>1</v>
      </c>
      <c r="L108" s="111"/>
    </row>
    <row r="109" spans="1:12" s="7" customFormat="1" ht="78.75" customHeight="1" x14ac:dyDescent="0.25">
      <c r="A109" s="31"/>
      <c r="B109" s="19" t="s">
        <v>314</v>
      </c>
      <c r="C109" s="99">
        <f>SUM(D109:F109)</f>
        <v>167</v>
      </c>
      <c r="D109" s="54">
        <v>0</v>
      </c>
      <c r="E109" s="54">
        <v>167</v>
      </c>
      <c r="F109" s="54">
        <v>0</v>
      </c>
      <c r="G109" s="99">
        <f>SUM(H109:J109)</f>
        <v>167</v>
      </c>
      <c r="H109" s="54">
        <v>0</v>
      </c>
      <c r="I109" s="54">
        <v>167</v>
      </c>
      <c r="J109" s="54">
        <v>0</v>
      </c>
      <c r="K109" s="70">
        <f>G109/C109</f>
        <v>1</v>
      </c>
      <c r="L109" s="111"/>
    </row>
    <row r="110" spans="1:12" s="7" customFormat="1" ht="78.75" customHeight="1" x14ac:dyDescent="0.25">
      <c r="A110" s="31"/>
      <c r="B110" s="19" t="s">
        <v>321</v>
      </c>
      <c r="C110" s="99">
        <f>SUM(D110:F110)</f>
        <v>506.2</v>
      </c>
      <c r="D110" s="54">
        <v>506.2</v>
      </c>
      <c r="E110" s="54"/>
      <c r="F110" s="54">
        <v>0</v>
      </c>
      <c r="G110" s="99">
        <f>SUM(H110:J110)</f>
        <v>506.2</v>
      </c>
      <c r="H110" s="54">
        <v>506.2</v>
      </c>
      <c r="I110" s="54"/>
      <c r="J110" s="54">
        <v>0</v>
      </c>
      <c r="K110" s="70">
        <f>G110/C110</f>
        <v>1</v>
      </c>
      <c r="L110" s="111"/>
    </row>
    <row r="111" spans="1:12" s="7" customFormat="1" ht="18.75" customHeight="1" x14ac:dyDescent="0.25">
      <c r="A111" s="10"/>
      <c r="B111" s="130" t="s">
        <v>126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1:12" s="6" customFormat="1" ht="129" customHeight="1" x14ac:dyDescent="0.2">
      <c r="A112" s="11"/>
      <c r="B112" s="9" t="s">
        <v>127</v>
      </c>
      <c r="C112" s="97">
        <f>SUM(D112:F112)</f>
        <v>12558.139870000001</v>
      </c>
      <c r="D112" s="52">
        <v>12558.139870000001</v>
      </c>
      <c r="E112" s="52">
        <v>0</v>
      </c>
      <c r="F112" s="52">
        <v>0</v>
      </c>
      <c r="G112" s="97">
        <f>SUM(H112:J112)</f>
        <v>12558.139870000001</v>
      </c>
      <c r="H112" s="52">
        <v>12558.139870000001</v>
      </c>
      <c r="I112" s="52">
        <v>0</v>
      </c>
      <c r="J112" s="52">
        <v>0</v>
      </c>
      <c r="K112" s="61">
        <f>G112/C112</f>
        <v>1</v>
      </c>
      <c r="L112" s="111"/>
    </row>
    <row r="113" spans="1:12" s="6" customFormat="1" ht="129" customHeight="1" x14ac:dyDescent="0.2">
      <c r="A113" s="11"/>
      <c r="B113" s="9" t="s">
        <v>128</v>
      </c>
      <c r="C113" s="97">
        <f>D113+E113+F113</f>
        <v>0</v>
      </c>
      <c r="D113" s="52">
        <v>0</v>
      </c>
      <c r="E113" s="52">
        <v>0</v>
      </c>
      <c r="F113" s="52">
        <v>0</v>
      </c>
      <c r="G113" s="97">
        <f>H113+I113+J113</f>
        <v>0</v>
      </c>
      <c r="H113" s="52">
        <v>0</v>
      </c>
      <c r="I113" s="52">
        <v>0</v>
      </c>
      <c r="J113" s="52">
        <v>0</v>
      </c>
      <c r="K113" s="61">
        <v>0</v>
      </c>
      <c r="L113" s="111"/>
    </row>
    <row r="114" spans="1:12" s="7" customFormat="1" ht="33" customHeight="1" x14ac:dyDescent="0.25">
      <c r="A114" s="10"/>
      <c r="B114" s="135" t="s">
        <v>129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1:12" s="6" customFormat="1" ht="63" customHeight="1" x14ac:dyDescent="0.2">
      <c r="A115" s="11"/>
      <c r="B115" s="9" t="s">
        <v>130</v>
      </c>
      <c r="C115" s="95">
        <f>D115+E115+F115</f>
        <v>300</v>
      </c>
      <c r="D115" s="24">
        <v>300</v>
      </c>
      <c r="E115" s="24">
        <v>0</v>
      </c>
      <c r="F115" s="24">
        <v>0</v>
      </c>
      <c r="G115" s="95">
        <f>H115+I115+J115</f>
        <v>300</v>
      </c>
      <c r="H115" s="24">
        <v>300</v>
      </c>
      <c r="I115" s="24">
        <v>0</v>
      </c>
      <c r="J115" s="24">
        <v>0</v>
      </c>
      <c r="K115" s="65">
        <f>G115/C115</f>
        <v>1</v>
      </c>
      <c r="L115" s="111"/>
    </row>
    <row r="116" spans="1:12" s="7" customFormat="1" ht="21.75" customHeight="1" x14ac:dyDescent="0.25">
      <c r="A116" s="10"/>
      <c r="B116" s="130" t="s">
        <v>131</v>
      </c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</row>
    <row r="117" spans="1:12" s="6" customFormat="1" ht="81.2" customHeight="1" x14ac:dyDescent="0.2">
      <c r="A117" s="11"/>
      <c r="B117" s="9" t="s">
        <v>132</v>
      </c>
      <c r="C117" s="97">
        <f>SUM(D117:F117)</f>
        <v>3238.7882500000001</v>
      </c>
      <c r="D117" s="52">
        <v>0</v>
      </c>
      <c r="E117" s="52">
        <v>0</v>
      </c>
      <c r="F117" s="52">
        <v>3238.7882500000001</v>
      </c>
      <c r="G117" s="97">
        <f>SUM(H117:J117)</f>
        <v>3238.7882500000001</v>
      </c>
      <c r="H117" s="52">
        <v>0</v>
      </c>
      <c r="I117" s="52">
        <v>0</v>
      </c>
      <c r="J117" s="52">
        <v>3238.7882500000001</v>
      </c>
      <c r="K117" s="61">
        <f>G117/C117</f>
        <v>1</v>
      </c>
      <c r="L117" s="111"/>
    </row>
    <row r="118" spans="1:12" s="6" customFormat="1" ht="49.5" customHeight="1" x14ac:dyDescent="0.2">
      <c r="A118" s="11"/>
      <c r="B118" s="9" t="s">
        <v>133</v>
      </c>
      <c r="C118" s="97">
        <f>D118+E118+F118</f>
        <v>9090.3055999999997</v>
      </c>
      <c r="D118" s="52">
        <v>8328.0358400000005</v>
      </c>
      <c r="E118" s="52">
        <v>762.26976000000002</v>
      </c>
      <c r="F118" s="52">
        <v>0</v>
      </c>
      <c r="G118" s="97">
        <f>H118+I118+J118</f>
        <v>9090.3055999999997</v>
      </c>
      <c r="H118" s="52">
        <v>8328.0358400000005</v>
      </c>
      <c r="I118" s="52">
        <v>762.26976000000002</v>
      </c>
      <c r="J118" s="52">
        <v>0</v>
      </c>
      <c r="K118" s="61">
        <f>G118/C118</f>
        <v>1</v>
      </c>
      <c r="L118" s="111"/>
    </row>
    <row r="119" spans="1:12" s="6" customFormat="1" ht="30.75" customHeight="1" x14ac:dyDescent="0.2">
      <c r="A119" s="11"/>
      <c r="B119" s="138" t="s">
        <v>134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</row>
    <row r="120" spans="1:12" s="6" customFormat="1" ht="91.9" customHeight="1" x14ac:dyDescent="0.2">
      <c r="A120" s="11"/>
      <c r="B120" s="9" t="s">
        <v>135</v>
      </c>
      <c r="C120" s="97">
        <f>D120+E120+F120</f>
        <v>1720.2095999999999</v>
      </c>
      <c r="D120" s="52">
        <v>1720.2095999999999</v>
      </c>
      <c r="E120" s="52">
        <v>0</v>
      </c>
      <c r="F120" s="52">
        <v>0</v>
      </c>
      <c r="G120" s="97">
        <f>H120+I120+J120</f>
        <v>1720.2095999999999</v>
      </c>
      <c r="H120" s="52">
        <v>1720.2095999999999</v>
      </c>
      <c r="I120" s="52">
        <v>0</v>
      </c>
      <c r="J120" s="52">
        <v>0</v>
      </c>
      <c r="K120" s="65">
        <f>G120/C120</f>
        <v>1</v>
      </c>
      <c r="L120" s="111"/>
    </row>
    <row r="121" spans="1:12" s="7" customFormat="1" ht="28.15" customHeight="1" x14ac:dyDescent="0.25">
      <c r="A121" s="10"/>
      <c r="B121" s="136" t="s">
        <v>136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1:12" s="6" customFormat="1" ht="67.5" customHeight="1" x14ac:dyDescent="0.2">
      <c r="A122" s="11"/>
      <c r="B122" s="9" t="s">
        <v>137</v>
      </c>
      <c r="C122" s="95">
        <f>D122+E122+F122</f>
        <v>167.67840000000001</v>
      </c>
      <c r="D122" s="24">
        <v>47.948160000000001</v>
      </c>
      <c r="E122" s="24">
        <v>119.73023999999999</v>
      </c>
      <c r="F122" s="24">
        <v>0</v>
      </c>
      <c r="G122" s="95">
        <f>H122+I122+J122</f>
        <v>167.67840000000001</v>
      </c>
      <c r="H122" s="24">
        <v>47.948160000000001</v>
      </c>
      <c r="I122" s="24">
        <v>119.73023999999999</v>
      </c>
      <c r="J122" s="24">
        <v>0</v>
      </c>
      <c r="K122" s="65">
        <f>G122/C122</f>
        <v>1</v>
      </c>
      <c r="L122" s="111"/>
    </row>
    <row r="123" spans="1:12" s="7" customFormat="1" ht="20.45" customHeight="1" x14ac:dyDescent="0.25">
      <c r="A123" s="81" t="s">
        <v>138</v>
      </c>
      <c r="B123" s="131" t="s">
        <v>139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1:12" s="7" customFormat="1" ht="46.5" customHeight="1" x14ac:dyDescent="0.25">
      <c r="A124" s="10"/>
      <c r="B124" s="28" t="s">
        <v>140</v>
      </c>
      <c r="C124" s="99">
        <f>C127+C128+C130+C131+C133</f>
        <v>94302.820399999997</v>
      </c>
      <c r="D124" s="54">
        <f>D127+D128+D130+D133+D131</f>
        <v>94302.820399999997</v>
      </c>
      <c r="E124" s="54">
        <f>E127+E128+E130+E131+E133</f>
        <v>0</v>
      </c>
      <c r="F124" s="54">
        <f>F127+F128+F130+F133</f>
        <v>0</v>
      </c>
      <c r="G124" s="99">
        <f>G127+G128+G130+G131+G133</f>
        <v>93435.075150000004</v>
      </c>
      <c r="H124" s="54">
        <f>H127+H128+H130+H131+H133</f>
        <v>93435.075150000004</v>
      </c>
      <c r="I124" s="54">
        <f>I127+I128+I130+I131+I133</f>
        <v>0</v>
      </c>
      <c r="J124" s="54">
        <f>J127+J128+J130+J131+J133</f>
        <v>0</v>
      </c>
      <c r="K124" s="64">
        <f>G124/C124</f>
        <v>0.99079831073642</v>
      </c>
      <c r="L124" s="111"/>
    </row>
    <row r="125" spans="1:12" s="7" customFormat="1" ht="19.5" customHeight="1" x14ac:dyDescent="0.25">
      <c r="A125" s="10"/>
      <c r="B125" s="135" t="s">
        <v>141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1:12" s="7" customFormat="1" ht="18.75" customHeight="1" x14ac:dyDescent="0.25">
      <c r="A126" s="10"/>
      <c r="B126" s="130" t="s">
        <v>142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1:12" s="6" customFormat="1" ht="108" customHeight="1" x14ac:dyDescent="0.2">
      <c r="A127" s="11"/>
      <c r="B127" s="9" t="s">
        <v>143</v>
      </c>
      <c r="C127" s="97">
        <f>SUM(D127:F127)</f>
        <v>61349.703600000001</v>
      </c>
      <c r="D127" s="52">
        <v>61349.703600000001</v>
      </c>
      <c r="E127" s="52">
        <v>0</v>
      </c>
      <c r="F127" s="52">
        <v>0</v>
      </c>
      <c r="G127" s="97">
        <f>SUM(H127:J127)</f>
        <v>60481.958350000001</v>
      </c>
      <c r="H127" s="52">
        <v>60481.958350000001</v>
      </c>
      <c r="I127" s="52">
        <v>0</v>
      </c>
      <c r="J127" s="52">
        <v>0</v>
      </c>
      <c r="K127" s="61">
        <f>G127/C127</f>
        <v>0.9858557548108513</v>
      </c>
      <c r="L127" s="111"/>
    </row>
    <row r="128" spans="1:12" s="6" customFormat="1" ht="99" customHeight="1" x14ac:dyDescent="0.2">
      <c r="A128" s="11"/>
      <c r="B128" s="9" t="s">
        <v>144</v>
      </c>
      <c r="C128" s="97">
        <f>SUM(D128:F128)</f>
        <v>706.5</v>
      </c>
      <c r="D128" s="52">
        <v>706.5</v>
      </c>
      <c r="E128" s="52">
        <v>0</v>
      </c>
      <c r="F128" s="52">
        <v>0</v>
      </c>
      <c r="G128" s="97">
        <f>SUM(H128:J128)</f>
        <v>706.5</v>
      </c>
      <c r="H128" s="52">
        <v>706.5</v>
      </c>
      <c r="I128" s="52">
        <v>0</v>
      </c>
      <c r="J128" s="52">
        <v>0</v>
      </c>
      <c r="K128" s="61">
        <f>G128/C128</f>
        <v>1</v>
      </c>
      <c r="L128" s="111"/>
    </row>
    <row r="129" spans="1:12" s="7" customFormat="1" ht="15.75" customHeight="1" x14ac:dyDescent="0.25">
      <c r="A129" s="10"/>
      <c r="B129" s="135" t="s">
        <v>145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1:12" s="6" customFormat="1" ht="121.9" customHeight="1" x14ac:dyDescent="0.2">
      <c r="A130" s="11"/>
      <c r="B130" s="9" t="s">
        <v>146</v>
      </c>
      <c r="C130" s="97">
        <f>SUM(D130:F130)</f>
        <v>32246.6168</v>
      </c>
      <c r="D130" s="52">
        <v>32246.6168</v>
      </c>
      <c r="E130" s="52">
        <v>0</v>
      </c>
      <c r="F130" s="52">
        <v>0</v>
      </c>
      <c r="G130" s="97">
        <f>SUM(H130:J130)</f>
        <v>32246.6168</v>
      </c>
      <c r="H130" s="52">
        <v>32246.6168</v>
      </c>
      <c r="I130" s="52">
        <v>0</v>
      </c>
      <c r="J130" s="52">
        <v>0</v>
      </c>
      <c r="K130" s="61">
        <f>G130/C130</f>
        <v>1</v>
      </c>
      <c r="L130" s="111"/>
    </row>
    <row r="131" spans="1:12" s="6" customFormat="1" ht="126.95" customHeight="1" x14ac:dyDescent="0.2">
      <c r="A131" s="11"/>
      <c r="B131" s="9" t="s">
        <v>147</v>
      </c>
      <c r="C131" s="97">
        <f>D131+E131+F131</f>
        <v>0</v>
      </c>
      <c r="D131" s="52">
        <v>0</v>
      </c>
      <c r="E131" s="52">
        <v>0</v>
      </c>
      <c r="F131" s="52">
        <v>0</v>
      </c>
      <c r="G131" s="97">
        <f>H131+I131+J131</f>
        <v>0</v>
      </c>
      <c r="H131" s="52">
        <v>0</v>
      </c>
      <c r="I131" s="52">
        <v>0</v>
      </c>
      <c r="J131" s="52">
        <v>0</v>
      </c>
      <c r="K131" s="61">
        <v>0</v>
      </c>
      <c r="L131" s="111"/>
    </row>
    <row r="132" spans="1:12" s="7" customFormat="1" ht="20.25" customHeight="1" x14ac:dyDescent="0.25">
      <c r="A132" s="10"/>
      <c r="B132" s="135" t="s">
        <v>148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1:12" s="6" customFormat="1" ht="90" customHeight="1" x14ac:dyDescent="0.2">
      <c r="A133" s="11"/>
      <c r="B133" s="9" t="s">
        <v>149</v>
      </c>
      <c r="C133" s="95">
        <f>SUM(D133:F133)</f>
        <v>0</v>
      </c>
      <c r="D133" s="24">
        <v>0</v>
      </c>
      <c r="E133" s="24">
        <v>0</v>
      </c>
      <c r="F133" s="24">
        <v>0</v>
      </c>
      <c r="G133" s="95">
        <f>SUM(H133:J133)</f>
        <v>0</v>
      </c>
      <c r="H133" s="24">
        <v>0</v>
      </c>
      <c r="I133" s="24">
        <v>0</v>
      </c>
      <c r="J133" s="24">
        <v>0</v>
      </c>
      <c r="K133" s="65">
        <v>0</v>
      </c>
      <c r="L133" s="111"/>
    </row>
    <row r="134" spans="1:12" s="7" customFormat="1" ht="19.5" customHeight="1" x14ac:dyDescent="0.25">
      <c r="A134" s="81" t="s">
        <v>150</v>
      </c>
      <c r="B134" s="133" t="s">
        <v>151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</row>
    <row r="135" spans="1:12" s="6" customFormat="1" ht="47.45" customHeight="1" x14ac:dyDescent="0.2">
      <c r="A135" s="11"/>
      <c r="B135" s="9" t="s">
        <v>152</v>
      </c>
      <c r="C135" s="97">
        <f t="shared" ref="C135:J135" si="5">SUM(C138+C140+C142)</f>
        <v>257.18952000000002</v>
      </c>
      <c r="D135" s="52">
        <f t="shared" si="5"/>
        <v>235.98952</v>
      </c>
      <c r="E135" s="52">
        <f t="shared" si="5"/>
        <v>21.2</v>
      </c>
      <c r="F135" s="52">
        <f t="shared" si="5"/>
        <v>0</v>
      </c>
      <c r="G135" s="97">
        <f t="shared" si="5"/>
        <v>219.89264</v>
      </c>
      <c r="H135" s="52">
        <f t="shared" si="5"/>
        <v>219.48364000000001</v>
      </c>
      <c r="I135" s="52">
        <f t="shared" si="5"/>
        <v>0.40899999999999997</v>
      </c>
      <c r="J135" s="52">
        <f t="shared" si="5"/>
        <v>0</v>
      </c>
      <c r="K135" s="61">
        <f>G135/C135</f>
        <v>0.85498289354869506</v>
      </c>
      <c r="L135" s="111"/>
    </row>
    <row r="136" spans="1:12" s="7" customFormat="1" ht="18" customHeight="1" x14ac:dyDescent="0.2">
      <c r="A136" s="40"/>
      <c r="B136" s="137" t="s">
        <v>153</v>
      </c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1:12" s="7" customFormat="1" ht="17.25" customHeight="1" x14ac:dyDescent="0.25">
      <c r="A137" s="10"/>
      <c r="B137" s="135" t="s">
        <v>154</v>
      </c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1:12" s="6" customFormat="1" ht="64.5" customHeight="1" x14ac:dyDescent="0.2">
      <c r="A138" s="11"/>
      <c r="B138" s="9" t="s">
        <v>155</v>
      </c>
      <c r="C138" s="95">
        <f>SUM(D138:F138)</f>
        <v>0</v>
      </c>
      <c r="D138" s="24">
        <v>0</v>
      </c>
      <c r="E138" s="24">
        <v>0</v>
      </c>
      <c r="F138" s="24">
        <v>0</v>
      </c>
      <c r="G138" s="95">
        <f>SUM(H138:J138)</f>
        <v>0</v>
      </c>
      <c r="H138" s="24">
        <v>0</v>
      </c>
      <c r="I138" s="24">
        <v>0</v>
      </c>
      <c r="J138" s="24">
        <v>0</v>
      </c>
      <c r="K138" s="61">
        <v>0</v>
      </c>
      <c r="L138" s="111"/>
    </row>
    <row r="139" spans="1:12" s="7" customFormat="1" ht="21.2" customHeight="1" x14ac:dyDescent="0.25">
      <c r="A139" s="10"/>
      <c r="B139" s="130" t="s">
        <v>156</v>
      </c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1:12" s="6" customFormat="1" ht="248.25" customHeight="1" x14ac:dyDescent="0.2">
      <c r="A140" s="11"/>
      <c r="B140" s="9" t="s">
        <v>157</v>
      </c>
      <c r="C140" s="97">
        <f>SUM(D140:F140)</f>
        <v>257.18952000000002</v>
      </c>
      <c r="D140" s="52">
        <v>235.98952</v>
      </c>
      <c r="E140" s="52">
        <v>21.2</v>
      </c>
      <c r="F140" s="52">
        <v>0</v>
      </c>
      <c r="G140" s="97">
        <f>SUM(H140:J140)</f>
        <v>219.89264</v>
      </c>
      <c r="H140" s="52">
        <v>219.48364000000001</v>
      </c>
      <c r="I140" s="52">
        <v>0.40899999999999997</v>
      </c>
      <c r="J140" s="52">
        <v>0</v>
      </c>
      <c r="K140" s="61">
        <f>G140/C140</f>
        <v>0.85498289354869506</v>
      </c>
      <c r="L140" s="108" t="s">
        <v>327</v>
      </c>
    </row>
    <row r="141" spans="1:12" s="7" customFormat="1" ht="30.75" customHeight="1" x14ac:dyDescent="0.25">
      <c r="A141" s="10"/>
      <c r="B141" s="135" t="s">
        <v>158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1:12" s="6" customFormat="1" ht="63" customHeight="1" x14ac:dyDescent="0.2">
      <c r="A142" s="11"/>
      <c r="B142" s="9" t="s">
        <v>159</v>
      </c>
      <c r="C142" s="95">
        <f>SUM(D142:F142)</f>
        <v>0</v>
      </c>
      <c r="D142" s="24">
        <v>0</v>
      </c>
      <c r="E142" s="24">
        <v>0</v>
      </c>
      <c r="F142" s="24">
        <v>0</v>
      </c>
      <c r="G142" s="95">
        <f>SUM(H142:J142)</f>
        <v>0</v>
      </c>
      <c r="H142" s="24">
        <v>0</v>
      </c>
      <c r="I142" s="24">
        <v>0</v>
      </c>
      <c r="J142" s="24">
        <v>0</v>
      </c>
      <c r="K142" s="61"/>
      <c r="L142" s="111"/>
    </row>
    <row r="143" spans="1:12" s="7" customFormat="1" ht="19.5" customHeight="1" x14ac:dyDescent="0.25">
      <c r="A143" s="81" t="s">
        <v>160</v>
      </c>
      <c r="B143" s="133" t="s">
        <v>161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</row>
    <row r="144" spans="1:12" s="6" customFormat="1" ht="53.25" customHeight="1" x14ac:dyDescent="0.2">
      <c r="A144" s="11"/>
      <c r="B144" s="9" t="s">
        <v>162</v>
      </c>
      <c r="C144" s="97">
        <f>SUM(C147+C149)</f>
        <v>6003.1928099999996</v>
      </c>
      <c r="D144" s="52">
        <f>D147+D149</f>
        <v>2906.5928100000001</v>
      </c>
      <c r="E144" s="52">
        <f t="shared" ref="E144:J144" si="6">SUM(E147+E149)</f>
        <v>3096.6</v>
      </c>
      <c r="F144" s="52">
        <f t="shared" si="6"/>
        <v>0</v>
      </c>
      <c r="G144" s="97">
        <f t="shared" si="6"/>
        <v>5240.5436</v>
      </c>
      <c r="H144" s="52">
        <f t="shared" si="6"/>
        <v>2725.3436000000002</v>
      </c>
      <c r="I144" s="52">
        <f t="shared" si="6"/>
        <v>2515.1999999999998</v>
      </c>
      <c r="J144" s="52">
        <f t="shared" si="6"/>
        <v>0</v>
      </c>
      <c r="K144" s="61">
        <f>G144/C144</f>
        <v>0.87295940108243841</v>
      </c>
      <c r="L144" s="108" t="s">
        <v>328</v>
      </c>
    </row>
    <row r="145" spans="1:12" s="7" customFormat="1" ht="19.5" customHeight="1" x14ac:dyDescent="0.25">
      <c r="A145" s="10"/>
      <c r="B145" s="130" t="s">
        <v>163</v>
      </c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1:12" s="7" customFormat="1" ht="20.45" customHeight="1" x14ac:dyDescent="0.25">
      <c r="A146" s="10"/>
      <c r="B146" s="130" t="s">
        <v>164</v>
      </c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1:12" s="6" customFormat="1" ht="62.25" customHeight="1" x14ac:dyDescent="0.2">
      <c r="A147" s="11"/>
      <c r="B147" s="9" t="s">
        <v>165</v>
      </c>
      <c r="C147" s="97">
        <f>SUM(D147:F147)</f>
        <v>4944.7202099999995</v>
      </c>
      <c r="D147" s="52">
        <v>1848.12021</v>
      </c>
      <c r="E147" s="52">
        <v>3096.6</v>
      </c>
      <c r="F147" s="52">
        <v>0</v>
      </c>
      <c r="G147" s="97">
        <f>SUM(H147:J147)</f>
        <v>4182.0709999999999</v>
      </c>
      <c r="H147" s="52">
        <v>1666.8710000000001</v>
      </c>
      <c r="I147" s="52">
        <v>2515.1999999999998</v>
      </c>
      <c r="J147" s="24">
        <v>0</v>
      </c>
      <c r="K147" s="61">
        <f>G147/C147</f>
        <v>0.84576494167300931</v>
      </c>
      <c r="L147" s="108" t="s">
        <v>328</v>
      </c>
    </row>
    <row r="148" spans="1:12" s="7" customFormat="1" ht="15.75" customHeight="1" x14ac:dyDescent="0.2">
      <c r="A148" s="40"/>
      <c r="B148" s="136" t="s">
        <v>166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1:12" s="6" customFormat="1" ht="61.5" customHeight="1" x14ac:dyDescent="0.2">
      <c r="A149" s="11"/>
      <c r="B149" s="15" t="s">
        <v>167</v>
      </c>
      <c r="C149" s="97">
        <f>SUM(D149:F149)</f>
        <v>1058.4726000000001</v>
      </c>
      <c r="D149" s="52">
        <v>1058.4726000000001</v>
      </c>
      <c r="E149" s="52">
        <v>0</v>
      </c>
      <c r="F149" s="52">
        <v>0</v>
      </c>
      <c r="G149" s="97">
        <f>SUM(H149:J149)</f>
        <v>1058.4726000000001</v>
      </c>
      <c r="H149" s="52">
        <v>1058.4726000000001</v>
      </c>
      <c r="I149" s="52">
        <v>0</v>
      </c>
      <c r="J149" s="52">
        <v>0</v>
      </c>
      <c r="K149" s="61">
        <f>H149/D149</f>
        <v>1</v>
      </c>
      <c r="L149" s="108"/>
    </row>
    <row r="150" spans="1:12" s="29" customFormat="1" ht="74.25" customHeight="1" x14ac:dyDescent="0.2">
      <c r="A150" s="43" t="s">
        <v>168</v>
      </c>
      <c r="B150" s="44" t="s">
        <v>169</v>
      </c>
      <c r="C150" s="55">
        <f t="shared" ref="C150:J150" si="7">SUM(C152+C162+C170+C181)</f>
        <v>1677.0616</v>
      </c>
      <c r="D150" s="55">
        <f t="shared" si="7"/>
        <v>1677.0616</v>
      </c>
      <c r="E150" s="55">
        <f t="shared" si="7"/>
        <v>0</v>
      </c>
      <c r="F150" s="55">
        <f t="shared" si="7"/>
        <v>0</v>
      </c>
      <c r="G150" s="55">
        <f t="shared" si="7"/>
        <v>1663.59898</v>
      </c>
      <c r="H150" s="55">
        <f>SUM(H152+H162+H170+H181)</f>
        <v>1663.59898</v>
      </c>
      <c r="I150" s="55">
        <f t="shared" si="7"/>
        <v>0</v>
      </c>
      <c r="J150" s="55">
        <f t="shared" si="7"/>
        <v>0</v>
      </c>
      <c r="K150" s="60">
        <f>G150/C150</f>
        <v>0.99197249522617414</v>
      </c>
      <c r="L150" s="119"/>
    </row>
    <row r="151" spans="1:12" s="37" customFormat="1" ht="15.95" customHeight="1" x14ac:dyDescent="0.25">
      <c r="A151" s="81" t="s">
        <v>170</v>
      </c>
      <c r="B151" s="131" t="s">
        <v>171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1:12" s="29" customFormat="1" ht="34.700000000000003" customHeight="1" x14ac:dyDescent="0.2">
      <c r="A152" s="30"/>
      <c r="B152" s="9" t="s">
        <v>172</v>
      </c>
      <c r="C152" s="95">
        <f>SUM(C155:C160)</f>
        <v>67.5</v>
      </c>
      <c r="D152" s="24">
        <f>SUM(D155:D160)</f>
        <v>67.5</v>
      </c>
      <c r="E152" s="24">
        <f>SUM(E155:E160)</f>
        <v>0</v>
      </c>
      <c r="F152" s="24">
        <f>SUM(F155:F160)</f>
        <v>0</v>
      </c>
      <c r="G152" s="95">
        <f>H152+I152+J152</f>
        <v>67.5</v>
      </c>
      <c r="H152" s="24">
        <f>H155+H156+H157+H158+H159+H160</f>
        <v>67.5</v>
      </c>
      <c r="I152" s="24">
        <f>SUM(I155:I160)</f>
        <v>0</v>
      </c>
      <c r="J152" s="24">
        <f>SUM(J155:J160)</f>
        <v>0</v>
      </c>
      <c r="K152" s="61">
        <f>G152/C152</f>
        <v>1</v>
      </c>
      <c r="L152" s="120"/>
    </row>
    <row r="153" spans="1:12" s="37" customFormat="1" ht="18" customHeight="1" x14ac:dyDescent="0.25">
      <c r="A153" s="42"/>
      <c r="B153" s="135" t="s">
        <v>173</v>
      </c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1:12" s="37" customFormat="1" ht="15.95" customHeight="1" x14ac:dyDescent="0.25">
      <c r="A154" s="42"/>
      <c r="B154" s="135" t="s">
        <v>174</v>
      </c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1:12" s="29" customFormat="1" ht="161.25" customHeight="1" x14ac:dyDescent="0.2">
      <c r="A155" s="30"/>
      <c r="B155" s="9" t="s">
        <v>175</v>
      </c>
      <c r="C155" s="97">
        <f t="shared" ref="C155:C160" si="8">SUM(D155:F155)</f>
        <v>10</v>
      </c>
      <c r="D155" s="52">
        <v>10</v>
      </c>
      <c r="E155" s="52">
        <v>0</v>
      </c>
      <c r="F155" s="52">
        <v>0</v>
      </c>
      <c r="G155" s="97">
        <f>H155+I155+J155</f>
        <v>10</v>
      </c>
      <c r="H155" s="52">
        <v>10</v>
      </c>
      <c r="I155" s="52">
        <v>0</v>
      </c>
      <c r="J155" s="52">
        <v>0</v>
      </c>
      <c r="K155" s="61">
        <f t="shared" ref="K155:K160" si="9">G155/C155</f>
        <v>1</v>
      </c>
      <c r="L155" s="120"/>
    </row>
    <row r="156" spans="1:12" s="6" customFormat="1" ht="78.75" x14ac:dyDescent="0.2">
      <c r="A156" s="11"/>
      <c r="B156" s="15" t="s">
        <v>176</v>
      </c>
      <c r="C156" s="97">
        <f t="shared" si="8"/>
        <v>17.5</v>
      </c>
      <c r="D156" s="52">
        <v>17.5</v>
      </c>
      <c r="E156" s="52">
        <v>0</v>
      </c>
      <c r="F156" s="52">
        <v>0</v>
      </c>
      <c r="G156" s="97">
        <f>SUM(H156:J156)</f>
        <v>17.5</v>
      </c>
      <c r="H156" s="52">
        <v>17.5</v>
      </c>
      <c r="I156" s="52">
        <v>0</v>
      </c>
      <c r="J156" s="52">
        <v>0</v>
      </c>
      <c r="K156" s="61">
        <f t="shared" si="9"/>
        <v>1</v>
      </c>
      <c r="L156" s="108"/>
    </row>
    <row r="157" spans="1:12" s="6" customFormat="1" ht="47.25" x14ac:dyDescent="0.2">
      <c r="A157" s="11"/>
      <c r="B157" s="9" t="s">
        <v>177</v>
      </c>
      <c r="C157" s="97">
        <f t="shared" si="8"/>
        <v>5</v>
      </c>
      <c r="D157" s="52">
        <v>5</v>
      </c>
      <c r="E157" s="52">
        <v>0</v>
      </c>
      <c r="F157" s="52">
        <v>0</v>
      </c>
      <c r="G157" s="97">
        <f>SUM(H157:J157)</f>
        <v>5</v>
      </c>
      <c r="H157" s="52">
        <v>5</v>
      </c>
      <c r="I157" s="52">
        <v>0</v>
      </c>
      <c r="J157" s="52">
        <v>0</v>
      </c>
      <c r="K157" s="61">
        <f t="shared" si="9"/>
        <v>1</v>
      </c>
      <c r="L157" s="108"/>
    </row>
    <row r="158" spans="1:12" s="6" customFormat="1" ht="47.25" x14ac:dyDescent="0.2">
      <c r="A158" s="11"/>
      <c r="B158" s="9" t="s">
        <v>178</v>
      </c>
      <c r="C158" s="97">
        <f t="shared" si="8"/>
        <v>6</v>
      </c>
      <c r="D158" s="52">
        <v>6</v>
      </c>
      <c r="E158" s="52">
        <v>0</v>
      </c>
      <c r="F158" s="52">
        <v>0</v>
      </c>
      <c r="G158" s="97">
        <f>SUM(H158:J158)</f>
        <v>6</v>
      </c>
      <c r="H158" s="52">
        <v>6</v>
      </c>
      <c r="I158" s="52">
        <v>0</v>
      </c>
      <c r="J158" s="52">
        <v>0</v>
      </c>
      <c r="K158" s="61">
        <f t="shared" si="9"/>
        <v>1</v>
      </c>
      <c r="L158" s="108"/>
    </row>
    <row r="159" spans="1:12" s="6" customFormat="1" ht="51" customHeight="1" x14ac:dyDescent="0.2">
      <c r="A159" s="11"/>
      <c r="B159" s="9" t="s">
        <v>179</v>
      </c>
      <c r="C159" s="97">
        <f t="shared" si="8"/>
        <v>21</v>
      </c>
      <c r="D159" s="52">
        <v>21</v>
      </c>
      <c r="E159" s="52">
        <v>0</v>
      </c>
      <c r="F159" s="52">
        <v>0</v>
      </c>
      <c r="G159" s="97">
        <f>SUM(H159:J159)</f>
        <v>21</v>
      </c>
      <c r="H159" s="52">
        <v>21</v>
      </c>
      <c r="I159" s="52">
        <v>0</v>
      </c>
      <c r="J159" s="52">
        <v>0</v>
      </c>
      <c r="K159" s="61">
        <f t="shared" si="9"/>
        <v>1</v>
      </c>
      <c r="L159" s="108"/>
    </row>
    <row r="160" spans="1:12" s="6" customFormat="1" ht="50.25" customHeight="1" x14ac:dyDescent="0.2">
      <c r="A160" s="11"/>
      <c r="B160" s="9" t="s">
        <v>180</v>
      </c>
      <c r="C160" s="97">
        <f t="shared" si="8"/>
        <v>8</v>
      </c>
      <c r="D160" s="52">
        <v>8</v>
      </c>
      <c r="E160" s="52">
        <v>0</v>
      </c>
      <c r="F160" s="52">
        <v>0</v>
      </c>
      <c r="G160" s="97">
        <f>SUM(H160:J160)</f>
        <v>8</v>
      </c>
      <c r="H160" s="52">
        <v>8</v>
      </c>
      <c r="I160" s="52">
        <v>0</v>
      </c>
      <c r="J160" s="52">
        <v>0</v>
      </c>
      <c r="K160" s="61">
        <f t="shared" si="9"/>
        <v>1</v>
      </c>
      <c r="L160" s="108"/>
    </row>
    <row r="161" spans="1:15" s="7" customFormat="1" ht="15.75" customHeight="1" x14ac:dyDescent="0.25">
      <c r="A161" s="81" t="s">
        <v>181</v>
      </c>
      <c r="B161" s="131" t="s">
        <v>182</v>
      </c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O161" s="86"/>
    </row>
    <row r="162" spans="1:15" s="6" customFormat="1" ht="32.25" customHeight="1" x14ac:dyDescent="0.2">
      <c r="A162" s="11"/>
      <c r="B162" s="9" t="s">
        <v>183</v>
      </c>
      <c r="C162" s="95">
        <f>D162+E162+F162</f>
        <v>39</v>
      </c>
      <c r="D162" s="24">
        <f>D165+D166+D167+D168</f>
        <v>39</v>
      </c>
      <c r="E162" s="24">
        <f>SUM(E165:E168)</f>
        <v>0</v>
      </c>
      <c r="F162" s="24">
        <f>SUM(F165:F168)</f>
        <v>0</v>
      </c>
      <c r="G162" s="95">
        <f>H162+I162+J162</f>
        <v>39</v>
      </c>
      <c r="H162" s="24">
        <f>H165+H166+H167+H168</f>
        <v>39</v>
      </c>
      <c r="I162" s="24">
        <f>SUM(I165:I168)</f>
        <v>0</v>
      </c>
      <c r="J162" s="24">
        <f>SUM(J165:J168)</f>
        <v>0</v>
      </c>
      <c r="K162" s="61">
        <f>G162/C162</f>
        <v>1</v>
      </c>
      <c r="L162" s="108"/>
    </row>
    <row r="163" spans="1:15" s="7" customFormat="1" ht="17.25" customHeight="1" x14ac:dyDescent="0.25">
      <c r="A163" s="10"/>
      <c r="B163" s="135" t="s">
        <v>184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1:15" s="7" customFormat="1" ht="15.75" customHeight="1" x14ac:dyDescent="0.25">
      <c r="A164" s="10"/>
      <c r="B164" s="135" t="s">
        <v>185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1:15" s="6" customFormat="1" ht="69.75" customHeight="1" x14ac:dyDescent="0.2">
      <c r="A165" s="11"/>
      <c r="B165" s="9" t="s">
        <v>186</v>
      </c>
      <c r="C165" s="95">
        <f>SUM(D165:F165)</f>
        <v>7</v>
      </c>
      <c r="D165" s="24">
        <v>7</v>
      </c>
      <c r="E165" s="24">
        <v>0</v>
      </c>
      <c r="F165" s="24">
        <v>0</v>
      </c>
      <c r="G165" s="95">
        <f>SUM(H165:J165)</f>
        <v>7</v>
      </c>
      <c r="H165" s="24">
        <v>7</v>
      </c>
      <c r="I165" s="24">
        <v>0</v>
      </c>
      <c r="J165" s="24">
        <v>0</v>
      </c>
      <c r="K165" s="61">
        <f>G165/C165</f>
        <v>1</v>
      </c>
      <c r="L165" s="111"/>
    </row>
    <row r="166" spans="1:15" s="6" customFormat="1" ht="68.25" customHeight="1" x14ac:dyDescent="0.2">
      <c r="A166" s="11"/>
      <c r="B166" s="9" t="s">
        <v>187</v>
      </c>
      <c r="C166" s="95">
        <f>SUM(D166:F166)</f>
        <v>10</v>
      </c>
      <c r="D166" s="24">
        <v>10</v>
      </c>
      <c r="E166" s="24">
        <v>0</v>
      </c>
      <c r="F166" s="24">
        <v>0</v>
      </c>
      <c r="G166" s="95">
        <f>SUM(H166:J166)</f>
        <v>10</v>
      </c>
      <c r="H166" s="24">
        <v>10</v>
      </c>
      <c r="I166" s="24">
        <v>0</v>
      </c>
      <c r="J166" s="24">
        <v>0</v>
      </c>
      <c r="K166" s="61">
        <f>G166/C166</f>
        <v>1</v>
      </c>
      <c r="L166" s="111"/>
    </row>
    <row r="167" spans="1:15" s="6" customFormat="1" ht="47.45" customHeight="1" x14ac:dyDescent="0.2">
      <c r="A167" s="11"/>
      <c r="B167" s="9" t="s">
        <v>188</v>
      </c>
      <c r="C167" s="95">
        <f>SUM(D167:F167)</f>
        <v>16</v>
      </c>
      <c r="D167" s="24">
        <v>16</v>
      </c>
      <c r="E167" s="24">
        <v>0</v>
      </c>
      <c r="F167" s="24">
        <v>0</v>
      </c>
      <c r="G167" s="95">
        <f>SUM(H167:J167)</f>
        <v>16</v>
      </c>
      <c r="H167" s="24">
        <v>16</v>
      </c>
      <c r="I167" s="24">
        <v>0</v>
      </c>
      <c r="J167" s="24">
        <v>0</v>
      </c>
      <c r="K167" s="61">
        <f>G167/C167</f>
        <v>1</v>
      </c>
      <c r="L167" s="112"/>
    </row>
    <row r="168" spans="1:15" s="6" customFormat="1" ht="49.5" customHeight="1" x14ac:dyDescent="0.2">
      <c r="A168" s="11"/>
      <c r="B168" s="9" t="s">
        <v>189</v>
      </c>
      <c r="C168" s="95">
        <f>SUM(D168:F168)</f>
        <v>6</v>
      </c>
      <c r="D168" s="4">
        <v>6</v>
      </c>
      <c r="E168" s="4">
        <v>0</v>
      </c>
      <c r="F168" s="4">
        <v>0</v>
      </c>
      <c r="G168" s="95">
        <f>SUM(H168:J168)</f>
        <v>6</v>
      </c>
      <c r="H168" s="24">
        <v>6</v>
      </c>
      <c r="I168" s="4">
        <v>0</v>
      </c>
      <c r="J168" s="4">
        <v>0</v>
      </c>
      <c r="K168" s="61">
        <f>G168/C168</f>
        <v>1</v>
      </c>
      <c r="L168" s="121"/>
    </row>
    <row r="169" spans="1:15" s="7" customFormat="1" x14ac:dyDescent="0.25">
      <c r="A169" s="81" t="s">
        <v>190</v>
      </c>
      <c r="B169" s="133" t="s">
        <v>191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</row>
    <row r="170" spans="1:15" s="6" customFormat="1" ht="33.75" customHeight="1" x14ac:dyDescent="0.2">
      <c r="A170" s="11"/>
      <c r="B170" s="9" t="s">
        <v>192</v>
      </c>
      <c r="C170" s="88">
        <f>D170+E170+F170</f>
        <v>57.5</v>
      </c>
      <c r="D170" s="4">
        <f>SUM(D173:D179)</f>
        <v>57.5</v>
      </c>
      <c r="E170" s="4">
        <f>SUM(E173:E179)</f>
        <v>0</v>
      </c>
      <c r="F170" s="4">
        <f>SUM(F173:F179)</f>
        <v>0</v>
      </c>
      <c r="G170" s="88">
        <f>H170+I170+J170</f>
        <v>57.5</v>
      </c>
      <c r="H170" s="4">
        <f>H173+H174+H175+H176+H177+H178+H179</f>
        <v>57.5</v>
      </c>
      <c r="I170" s="4">
        <f>SUM(I173:I179)</f>
        <v>0</v>
      </c>
      <c r="J170" s="4">
        <f>SUM(J173:J179)</f>
        <v>0</v>
      </c>
      <c r="K170" s="61">
        <f>G170/C170</f>
        <v>1</v>
      </c>
      <c r="L170" s="121"/>
    </row>
    <row r="171" spans="1:15" s="7" customFormat="1" ht="21.75" customHeight="1" x14ac:dyDescent="0.25">
      <c r="A171" s="10"/>
      <c r="B171" s="130" t="s">
        <v>193</v>
      </c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1:15" s="7" customFormat="1" ht="34.700000000000003" customHeight="1" x14ac:dyDescent="0.25">
      <c r="A172" s="10"/>
      <c r="B172" s="135" t="s">
        <v>194</v>
      </c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1:15" s="6" customFormat="1" ht="55.5" customHeight="1" x14ac:dyDescent="0.2">
      <c r="A173" s="11"/>
      <c r="B173" s="9" t="s">
        <v>195</v>
      </c>
      <c r="C173" s="88">
        <f t="shared" ref="C173:C179" si="10">SUM(D173:F173)</f>
        <v>7</v>
      </c>
      <c r="D173" s="4">
        <v>7</v>
      </c>
      <c r="E173" s="4">
        <v>0</v>
      </c>
      <c r="F173" s="4">
        <v>0</v>
      </c>
      <c r="G173" s="88">
        <f t="shared" ref="G173:G178" si="11">SUM(H173:J173)</f>
        <v>7</v>
      </c>
      <c r="H173" s="4">
        <v>7</v>
      </c>
      <c r="I173" s="4">
        <v>0</v>
      </c>
      <c r="J173" s="4">
        <v>0</v>
      </c>
      <c r="K173" s="65">
        <f t="shared" ref="K173:K179" si="12">G173/C173</f>
        <v>1</v>
      </c>
      <c r="L173" s="102"/>
    </row>
    <row r="174" spans="1:15" s="6" customFormat="1" ht="63" customHeight="1" x14ac:dyDescent="0.2">
      <c r="A174" s="11"/>
      <c r="B174" s="9" t="s">
        <v>196</v>
      </c>
      <c r="C174" s="88">
        <f t="shared" si="10"/>
        <v>12</v>
      </c>
      <c r="D174" s="4">
        <v>12</v>
      </c>
      <c r="E174" s="4">
        <v>0</v>
      </c>
      <c r="F174" s="4">
        <v>0</v>
      </c>
      <c r="G174" s="88">
        <f t="shared" si="11"/>
        <v>12</v>
      </c>
      <c r="H174" s="4">
        <v>12</v>
      </c>
      <c r="I174" s="4">
        <v>0</v>
      </c>
      <c r="J174" s="4">
        <v>0</v>
      </c>
      <c r="K174" s="65">
        <f t="shared" si="12"/>
        <v>1</v>
      </c>
      <c r="L174" s="102"/>
    </row>
    <row r="175" spans="1:15" s="6" customFormat="1" ht="66.75" customHeight="1" x14ac:dyDescent="0.2">
      <c r="A175" s="11"/>
      <c r="B175" s="9" t="s">
        <v>197</v>
      </c>
      <c r="C175" s="88">
        <f t="shared" si="10"/>
        <v>5</v>
      </c>
      <c r="D175" s="4">
        <v>5</v>
      </c>
      <c r="E175" s="4">
        <v>0</v>
      </c>
      <c r="F175" s="4">
        <v>0</v>
      </c>
      <c r="G175" s="88">
        <f t="shared" si="11"/>
        <v>5</v>
      </c>
      <c r="H175" s="4">
        <v>5</v>
      </c>
      <c r="I175" s="4">
        <v>0</v>
      </c>
      <c r="J175" s="4">
        <v>0</v>
      </c>
      <c r="K175" s="65">
        <f t="shared" si="12"/>
        <v>1</v>
      </c>
      <c r="L175" s="102"/>
    </row>
    <row r="176" spans="1:15" s="6" customFormat="1" ht="67.5" customHeight="1" x14ac:dyDescent="0.2">
      <c r="A176" s="11"/>
      <c r="B176" s="9" t="s">
        <v>198</v>
      </c>
      <c r="C176" s="88">
        <f t="shared" si="10"/>
        <v>5</v>
      </c>
      <c r="D176" s="4">
        <v>5</v>
      </c>
      <c r="E176" s="4">
        <v>0</v>
      </c>
      <c r="F176" s="4">
        <v>0</v>
      </c>
      <c r="G176" s="88">
        <f t="shared" si="11"/>
        <v>5</v>
      </c>
      <c r="H176" s="4">
        <v>5</v>
      </c>
      <c r="I176" s="4">
        <v>0</v>
      </c>
      <c r="J176" s="4">
        <v>0</v>
      </c>
      <c r="K176" s="65">
        <f t="shared" si="12"/>
        <v>1</v>
      </c>
      <c r="L176" s="102"/>
    </row>
    <row r="177" spans="1:12" s="6" customFormat="1" ht="52.5" customHeight="1" x14ac:dyDescent="0.2">
      <c r="A177" s="11"/>
      <c r="B177" s="9" t="s">
        <v>199</v>
      </c>
      <c r="C177" s="88">
        <f t="shared" si="10"/>
        <v>18</v>
      </c>
      <c r="D177" s="4">
        <v>18</v>
      </c>
      <c r="E177" s="4">
        <v>0</v>
      </c>
      <c r="F177" s="4">
        <v>0</v>
      </c>
      <c r="G177" s="88">
        <f t="shared" si="11"/>
        <v>18</v>
      </c>
      <c r="H177" s="4">
        <v>18</v>
      </c>
      <c r="I177" s="4">
        <v>0</v>
      </c>
      <c r="J177" s="4">
        <v>0</v>
      </c>
      <c r="K177" s="65">
        <f t="shared" si="12"/>
        <v>1</v>
      </c>
      <c r="L177" s="102"/>
    </row>
    <row r="178" spans="1:12" s="6" customFormat="1" ht="45.75" customHeight="1" x14ac:dyDescent="0.2">
      <c r="A178" s="11"/>
      <c r="B178" s="9" t="s">
        <v>200</v>
      </c>
      <c r="C178" s="88">
        <f t="shared" si="10"/>
        <v>1</v>
      </c>
      <c r="D178" s="4">
        <v>1</v>
      </c>
      <c r="E178" s="4">
        <v>0</v>
      </c>
      <c r="F178" s="4">
        <v>0</v>
      </c>
      <c r="G178" s="88">
        <f t="shared" si="11"/>
        <v>1</v>
      </c>
      <c r="H178" s="4">
        <v>1</v>
      </c>
      <c r="I178" s="4">
        <v>0</v>
      </c>
      <c r="J178" s="4">
        <v>0</v>
      </c>
      <c r="K178" s="65">
        <f t="shared" si="12"/>
        <v>1</v>
      </c>
      <c r="L178" s="102"/>
    </row>
    <row r="179" spans="1:12" s="6" customFormat="1" ht="62.25" customHeight="1" x14ac:dyDescent="0.2">
      <c r="A179" s="11"/>
      <c r="B179" s="9" t="s">
        <v>201</v>
      </c>
      <c r="C179" s="88">
        <f t="shared" si="10"/>
        <v>9.5</v>
      </c>
      <c r="D179" s="4">
        <v>9.5</v>
      </c>
      <c r="E179" s="4">
        <v>0</v>
      </c>
      <c r="F179" s="4">
        <v>0</v>
      </c>
      <c r="G179" s="88">
        <f>H179+I179+J179</f>
        <v>9.5</v>
      </c>
      <c r="H179" s="4">
        <v>9.5</v>
      </c>
      <c r="I179" s="4">
        <v>0</v>
      </c>
      <c r="J179" s="4">
        <v>0</v>
      </c>
      <c r="K179" s="65">
        <f t="shared" si="12"/>
        <v>1</v>
      </c>
      <c r="L179" s="102"/>
    </row>
    <row r="180" spans="1:12" s="7" customFormat="1" x14ac:dyDescent="0.25">
      <c r="A180" s="81" t="s">
        <v>202</v>
      </c>
      <c r="B180" s="133" t="s">
        <v>203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</row>
    <row r="181" spans="1:12" s="6" customFormat="1" ht="59.25" customHeight="1" x14ac:dyDescent="0.2">
      <c r="A181" s="11"/>
      <c r="B181" s="9" t="s">
        <v>204</v>
      </c>
      <c r="C181" s="87">
        <f>SUM(C184:C191)</f>
        <v>1513.0616</v>
      </c>
      <c r="D181" s="50">
        <f>D184+D185+D186+D187+D188+D189+D191+D190</f>
        <v>1513.0616</v>
      </c>
      <c r="E181" s="50">
        <f>SUM(E184:E191)</f>
        <v>0</v>
      </c>
      <c r="F181" s="50">
        <f>SUM(F184:F191)</f>
        <v>0</v>
      </c>
      <c r="G181" s="87">
        <f>H181+I181+J181</f>
        <v>1499.59898</v>
      </c>
      <c r="H181" s="50">
        <f>H184+H185+H186+H187+H188+H189+H190+H191+0.01</f>
        <v>1499.59898</v>
      </c>
      <c r="I181" s="50">
        <f>SUM(I184:I191)</f>
        <v>0</v>
      </c>
      <c r="J181" s="50">
        <f>SUM(J184:J191)</f>
        <v>0</v>
      </c>
      <c r="K181" s="61">
        <f>G181/C181</f>
        <v>0.99110239794599242</v>
      </c>
      <c r="L181" s="102"/>
    </row>
    <row r="182" spans="1:12" s="7" customFormat="1" x14ac:dyDescent="0.25">
      <c r="A182" s="10"/>
      <c r="B182" s="130" t="s">
        <v>205</v>
      </c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1:12" s="7" customFormat="1" ht="36" customHeight="1" x14ac:dyDescent="0.25">
      <c r="A183" s="10"/>
      <c r="B183" s="135" t="s">
        <v>206</v>
      </c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1:12" s="6" customFormat="1" ht="134.25" customHeight="1" x14ac:dyDescent="0.2">
      <c r="A184" s="11"/>
      <c r="B184" s="9" t="s">
        <v>207</v>
      </c>
      <c r="C184" s="88">
        <f t="shared" ref="C184:C191" si="13">SUM(D184:F184)</f>
        <v>26</v>
      </c>
      <c r="D184" s="4">
        <v>26</v>
      </c>
      <c r="E184" s="4">
        <v>0</v>
      </c>
      <c r="F184" s="4">
        <v>0</v>
      </c>
      <c r="G184" s="88">
        <f t="shared" ref="G184:G191" si="14">SUM(H184:J184)</f>
        <v>26</v>
      </c>
      <c r="H184" s="4">
        <v>26</v>
      </c>
      <c r="I184" s="4">
        <v>0</v>
      </c>
      <c r="J184" s="4">
        <v>0</v>
      </c>
      <c r="K184" s="65">
        <f t="shared" ref="K184:K192" si="15">G184/C184</f>
        <v>1</v>
      </c>
      <c r="L184" s="102"/>
    </row>
    <row r="185" spans="1:12" s="6" customFormat="1" ht="69.75" customHeight="1" x14ac:dyDescent="0.2">
      <c r="A185" s="11"/>
      <c r="B185" s="9" t="s">
        <v>208</v>
      </c>
      <c r="C185" s="88">
        <f t="shared" si="13"/>
        <v>5</v>
      </c>
      <c r="D185" s="4">
        <v>5</v>
      </c>
      <c r="E185" s="4">
        <v>0</v>
      </c>
      <c r="F185" s="4">
        <v>0</v>
      </c>
      <c r="G185" s="88">
        <f t="shared" si="14"/>
        <v>5</v>
      </c>
      <c r="H185" s="4">
        <v>5</v>
      </c>
      <c r="I185" s="4">
        <v>0</v>
      </c>
      <c r="J185" s="4">
        <v>0</v>
      </c>
      <c r="K185" s="65">
        <f t="shared" si="15"/>
        <v>1</v>
      </c>
      <c r="L185" s="102"/>
    </row>
    <row r="186" spans="1:12" s="6" customFormat="1" ht="45" customHeight="1" x14ac:dyDescent="0.2">
      <c r="A186" s="11"/>
      <c r="B186" s="9" t="s">
        <v>209</v>
      </c>
      <c r="C186" s="88">
        <f t="shared" si="13"/>
        <v>5</v>
      </c>
      <c r="D186" s="4">
        <v>5</v>
      </c>
      <c r="E186" s="4">
        <v>0</v>
      </c>
      <c r="F186" s="4">
        <v>0</v>
      </c>
      <c r="G186" s="88">
        <f t="shared" si="14"/>
        <v>5</v>
      </c>
      <c r="H186" s="4">
        <v>5</v>
      </c>
      <c r="I186" s="4">
        <v>0</v>
      </c>
      <c r="J186" s="4">
        <v>0</v>
      </c>
      <c r="K186" s="65">
        <f t="shared" si="15"/>
        <v>1</v>
      </c>
      <c r="L186" s="102"/>
    </row>
    <row r="187" spans="1:12" s="6" customFormat="1" ht="61.5" customHeight="1" x14ac:dyDescent="0.2">
      <c r="A187" s="11"/>
      <c r="B187" s="9" t="s">
        <v>210</v>
      </c>
      <c r="C187" s="88">
        <f t="shared" si="13"/>
        <v>5</v>
      </c>
      <c r="D187" s="4">
        <v>5</v>
      </c>
      <c r="E187" s="4">
        <v>0</v>
      </c>
      <c r="F187" s="4">
        <v>0</v>
      </c>
      <c r="G187" s="88">
        <f t="shared" si="14"/>
        <v>5</v>
      </c>
      <c r="H187" s="4">
        <v>5</v>
      </c>
      <c r="I187" s="4">
        <v>0</v>
      </c>
      <c r="J187" s="4">
        <v>0</v>
      </c>
      <c r="K187" s="65">
        <f t="shared" si="15"/>
        <v>1</v>
      </c>
      <c r="L187" s="102"/>
    </row>
    <row r="188" spans="1:12" s="6" customFormat="1" ht="67.5" customHeight="1" x14ac:dyDescent="0.2">
      <c r="A188" s="11"/>
      <c r="B188" s="9" t="s">
        <v>211</v>
      </c>
      <c r="C188" s="88">
        <f t="shared" si="13"/>
        <v>40</v>
      </c>
      <c r="D188" s="4">
        <v>40</v>
      </c>
      <c r="E188" s="4">
        <v>0</v>
      </c>
      <c r="F188" s="4">
        <v>0</v>
      </c>
      <c r="G188" s="88">
        <f t="shared" si="14"/>
        <v>40</v>
      </c>
      <c r="H188" s="4">
        <v>40</v>
      </c>
      <c r="I188" s="4">
        <v>0</v>
      </c>
      <c r="J188" s="4">
        <v>0</v>
      </c>
      <c r="K188" s="65">
        <f t="shared" si="15"/>
        <v>1</v>
      </c>
      <c r="L188" s="102"/>
    </row>
    <row r="189" spans="1:12" s="6" customFormat="1" ht="119.25" customHeight="1" x14ac:dyDescent="0.2">
      <c r="A189" s="11"/>
      <c r="B189" s="9" t="s">
        <v>212</v>
      </c>
      <c r="C189" s="88">
        <f t="shared" si="13"/>
        <v>13.5</v>
      </c>
      <c r="D189" s="4">
        <v>13.5</v>
      </c>
      <c r="E189" s="4">
        <v>0</v>
      </c>
      <c r="F189" s="4">
        <v>0</v>
      </c>
      <c r="G189" s="88">
        <f t="shared" si="14"/>
        <v>13.5</v>
      </c>
      <c r="H189" s="4">
        <v>13.5</v>
      </c>
      <c r="I189" s="4">
        <v>0</v>
      </c>
      <c r="J189" s="4">
        <v>0</v>
      </c>
      <c r="K189" s="65">
        <f t="shared" si="15"/>
        <v>1</v>
      </c>
      <c r="L189" s="102"/>
    </row>
    <row r="190" spans="1:12" s="6" customFormat="1" ht="132.75" customHeight="1" x14ac:dyDescent="0.2">
      <c r="A190" s="11"/>
      <c r="B190" s="9" t="s">
        <v>213</v>
      </c>
      <c r="C190" s="88">
        <f t="shared" ref="C190" si="16">SUM(D190:F190)</f>
        <v>159.5616</v>
      </c>
      <c r="D190" s="4">
        <v>159.5616</v>
      </c>
      <c r="E190" s="4">
        <v>0</v>
      </c>
      <c r="F190" s="4">
        <v>0</v>
      </c>
      <c r="G190" s="88">
        <f t="shared" ref="G190" si="17">SUM(H190:J190)</f>
        <v>146.08897999999999</v>
      </c>
      <c r="H190" s="4">
        <f>131.19898+14.89</f>
        <v>146.08897999999999</v>
      </c>
      <c r="I190" s="4">
        <v>0</v>
      </c>
      <c r="J190" s="4">
        <v>0</v>
      </c>
      <c r="K190" s="65">
        <f t="shared" ref="K190" si="18">G190/C190</f>
        <v>0.91556477247658585</v>
      </c>
      <c r="L190" s="101" t="s">
        <v>324</v>
      </c>
    </row>
    <row r="191" spans="1:12" s="6" customFormat="1" ht="81" customHeight="1" x14ac:dyDescent="0.2">
      <c r="A191" s="11"/>
      <c r="B191" s="9" t="s">
        <v>305</v>
      </c>
      <c r="C191" s="88">
        <f t="shared" si="13"/>
        <v>1259</v>
      </c>
      <c r="D191" s="4">
        <v>1259</v>
      </c>
      <c r="E191" s="4">
        <v>0</v>
      </c>
      <c r="F191" s="4">
        <v>0</v>
      </c>
      <c r="G191" s="88">
        <f t="shared" si="14"/>
        <v>1259</v>
      </c>
      <c r="H191" s="4">
        <v>1259</v>
      </c>
      <c r="I191" s="4">
        <v>0</v>
      </c>
      <c r="J191" s="4">
        <v>0</v>
      </c>
      <c r="K191" s="65">
        <f t="shared" si="15"/>
        <v>1</v>
      </c>
      <c r="L191" s="102"/>
    </row>
    <row r="192" spans="1:12" s="6" customFormat="1" ht="69" customHeight="1" x14ac:dyDescent="0.2">
      <c r="A192" s="43" t="s">
        <v>214</v>
      </c>
      <c r="B192" s="44" t="s">
        <v>215</v>
      </c>
      <c r="C192" s="85">
        <f t="shared" ref="C192:J192" si="19">SUM(C194+C205+C212+C220)</f>
        <v>27714.41358</v>
      </c>
      <c r="D192" s="85">
        <f t="shared" si="19"/>
        <v>26635.41358</v>
      </c>
      <c r="E192" s="85">
        <f t="shared" si="19"/>
        <v>1079</v>
      </c>
      <c r="F192" s="85">
        <f t="shared" si="19"/>
        <v>0</v>
      </c>
      <c r="G192" s="85">
        <f>SUM(G194+G205+G212+G220)</f>
        <v>27684.87326</v>
      </c>
      <c r="H192" s="85">
        <f t="shared" si="19"/>
        <v>26605.87326</v>
      </c>
      <c r="I192" s="85">
        <f t="shared" si="19"/>
        <v>1079</v>
      </c>
      <c r="J192" s="85">
        <f t="shared" si="19"/>
        <v>0</v>
      </c>
      <c r="K192" s="46">
        <f t="shared" si="15"/>
        <v>0.99893411708262458</v>
      </c>
      <c r="L192" s="122"/>
    </row>
    <row r="193" spans="1:12" s="7" customFormat="1" x14ac:dyDescent="0.25">
      <c r="A193" s="81" t="s">
        <v>216</v>
      </c>
      <c r="B193" s="133" t="s">
        <v>217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</row>
    <row r="194" spans="1:12" s="6" customFormat="1" ht="47.25" x14ac:dyDescent="0.2">
      <c r="A194" s="11"/>
      <c r="B194" s="9" t="s">
        <v>218</v>
      </c>
      <c r="C194" s="87">
        <f>C197+C199+C200+C201+C203</f>
        <v>25834.353999999999</v>
      </c>
      <c r="D194" s="50">
        <f>D197+D199+D201+D203</f>
        <v>24755.353999999999</v>
      </c>
      <c r="E194" s="50">
        <f>E197+E199+E200+E201+E203</f>
        <v>1079</v>
      </c>
      <c r="F194" s="50">
        <f>SUM(F197+F199+F201+F203)</f>
        <v>0</v>
      </c>
      <c r="G194" s="87">
        <f>G197+G199+G200+G201+G203</f>
        <v>25834.353999999999</v>
      </c>
      <c r="H194" s="50">
        <f>H197+H199+H201+H203</f>
        <v>24755.353999999999</v>
      </c>
      <c r="I194" s="50">
        <f>I197+I199+I200+I201+I203</f>
        <v>1079</v>
      </c>
      <c r="J194" s="50">
        <f>SUM(J197+J199+J201+J203)</f>
        <v>0</v>
      </c>
      <c r="K194" s="61">
        <f>G194/C194</f>
        <v>1</v>
      </c>
      <c r="L194" s="102"/>
    </row>
    <row r="195" spans="1:12" s="7" customFormat="1" x14ac:dyDescent="0.25">
      <c r="A195" s="10"/>
      <c r="B195" s="130" t="s">
        <v>219</v>
      </c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1:12" s="7" customFormat="1" x14ac:dyDescent="0.25">
      <c r="A196" s="10"/>
      <c r="B196" s="130" t="s">
        <v>220</v>
      </c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1:12" s="6" customFormat="1" ht="47.25" x14ac:dyDescent="0.2">
      <c r="A197" s="11"/>
      <c r="B197" s="9" t="s">
        <v>221</v>
      </c>
      <c r="C197" s="87">
        <f>SUM(D197:F197)</f>
        <v>1800</v>
      </c>
      <c r="D197" s="50">
        <v>1800</v>
      </c>
      <c r="E197" s="50">
        <v>0</v>
      </c>
      <c r="F197" s="50">
        <v>0</v>
      </c>
      <c r="G197" s="87">
        <f>SUM(H197:J197)</f>
        <v>1800</v>
      </c>
      <c r="H197" s="50">
        <v>1800</v>
      </c>
      <c r="I197" s="50">
        <v>0</v>
      </c>
      <c r="J197" s="50">
        <v>0</v>
      </c>
      <c r="K197" s="65">
        <f>G197/C197</f>
        <v>1</v>
      </c>
      <c r="L197" s="102"/>
    </row>
    <row r="198" spans="1:12" s="7" customFormat="1" x14ac:dyDescent="0.25">
      <c r="A198" s="10"/>
      <c r="B198" s="130" t="s">
        <v>222</v>
      </c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1:12" s="6" customFormat="1" ht="37.5" customHeight="1" x14ac:dyDescent="0.2">
      <c r="A199" s="11"/>
      <c r="B199" s="9" t="s">
        <v>223</v>
      </c>
      <c r="C199" s="87">
        <f>SUM(D199:F199)</f>
        <v>3594.413</v>
      </c>
      <c r="D199" s="50">
        <v>3594.413</v>
      </c>
      <c r="E199" s="50">
        <v>0</v>
      </c>
      <c r="F199" s="50">
        <v>0</v>
      </c>
      <c r="G199" s="87">
        <f>SUM(H199:J199)</f>
        <v>3594.413</v>
      </c>
      <c r="H199" s="50">
        <v>3594.413</v>
      </c>
      <c r="I199" s="50">
        <v>0</v>
      </c>
      <c r="J199" s="50">
        <v>0</v>
      </c>
      <c r="K199" s="65">
        <f>G199/C199</f>
        <v>1</v>
      </c>
      <c r="L199" s="102"/>
    </row>
    <row r="200" spans="1:12" s="6" customFormat="1" ht="128.65" customHeight="1" x14ac:dyDescent="0.2">
      <c r="A200" s="11"/>
      <c r="B200" s="9" t="s">
        <v>147</v>
      </c>
      <c r="C200" s="87">
        <f>D200+E200+F200</f>
        <v>0</v>
      </c>
      <c r="D200" s="50">
        <v>0</v>
      </c>
      <c r="E200" s="50">
        <v>0</v>
      </c>
      <c r="F200" s="50">
        <v>0</v>
      </c>
      <c r="G200" s="87">
        <f>H200+I200+J200</f>
        <v>0</v>
      </c>
      <c r="H200" s="50">
        <v>0</v>
      </c>
      <c r="I200" s="50">
        <v>0</v>
      </c>
      <c r="J200" s="50">
        <v>0</v>
      </c>
      <c r="K200" s="65">
        <v>0</v>
      </c>
      <c r="L200" s="102"/>
    </row>
    <row r="201" spans="1:12" s="6" customFormat="1" ht="82.5" customHeight="1" x14ac:dyDescent="0.2">
      <c r="A201" s="11"/>
      <c r="B201" s="9" t="s">
        <v>224</v>
      </c>
      <c r="C201" s="87">
        <f>SUM(D201:F201)</f>
        <v>0</v>
      </c>
      <c r="D201" s="50">
        <v>0</v>
      </c>
      <c r="E201" s="50">
        <v>0</v>
      </c>
      <c r="F201" s="50">
        <v>0</v>
      </c>
      <c r="G201" s="87">
        <f>SUM(H201:J201)</f>
        <v>0</v>
      </c>
      <c r="H201" s="50">
        <v>0</v>
      </c>
      <c r="I201" s="50">
        <v>0</v>
      </c>
      <c r="J201" s="50">
        <v>0</v>
      </c>
      <c r="K201" s="65">
        <v>0</v>
      </c>
      <c r="L201" s="102"/>
    </row>
    <row r="202" spans="1:12" s="7" customFormat="1" x14ac:dyDescent="0.25">
      <c r="A202" s="10"/>
      <c r="B202" s="130" t="s">
        <v>225</v>
      </c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1:12" s="6" customFormat="1" ht="31.5" x14ac:dyDescent="0.2">
      <c r="A203" s="11"/>
      <c r="B203" s="9" t="s">
        <v>226</v>
      </c>
      <c r="C203" s="87">
        <f>SUM(D203+E203+F203)</f>
        <v>20439.940999999999</v>
      </c>
      <c r="D203" s="50">
        <v>19360.940999999999</v>
      </c>
      <c r="E203" s="50">
        <v>1079</v>
      </c>
      <c r="F203" s="50">
        <v>0</v>
      </c>
      <c r="G203" s="87">
        <f>SUM(H203:J203)</f>
        <v>20439.940999999999</v>
      </c>
      <c r="H203" s="50">
        <v>19360.940999999999</v>
      </c>
      <c r="I203" s="50">
        <v>1079</v>
      </c>
      <c r="J203" s="50">
        <v>0</v>
      </c>
      <c r="K203" s="65">
        <f>G203/C203</f>
        <v>1</v>
      </c>
      <c r="L203" s="102"/>
    </row>
    <row r="204" spans="1:12" s="7" customFormat="1" x14ac:dyDescent="0.25">
      <c r="A204" s="81" t="s">
        <v>227</v>
      </c>
      <c r="B204" s="133" t="s">
        <v>228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</row>
    <row r="205" spans="1:12" s="6" customFormat="1" ht="31.5" x14ac:dyDescent="0.2">
      <c r="A205" s="11"/>
      <c r="B205" s="9" t="s">
        <v>229</v>
      </c>
      <c r="C205" s="87">
        <f>SUM(D205)</f>
        <v>918.21800000000007</v>
      </c>
      <c r="D205" s="50">
        <f>D208+D210</f>
        <v>918.21800000000007</v>
      </c>
      <c r="E205" s="50">
        <f>SUM(E208+E210)</f>
        <v>0</v>
      </c>
      <c r="F205" s="50">
        <f>SUM(F208+F210)</f>
        <v>0</v>
      </c>
      <c r="G205" s="87">
        <f>SUM(H205)</f>
        <v>918.21800000000007</v>
      </c>
      <c r="H205" s="50">
        <f>H208+H210</f>
        <v>918.21800000000007</v>
      </c>
      <c r="I205" s="50">
        <f>SUM(I208+I210)</f>
        <v>0</v>
      </c>
      <c r="J205" s="50">
        <f>SUM(J208+J210)</f>
        <v>0</v>
      </c>
      <c r="K205" s="61">
        <f>G205/C205</f>
        <v>1</v>
      </c>
      <c r="L205" s="102"/>
    </row>
    <row r="206" spans="1:12" s="7" customFormat="1" x14ac:dyDescent="0.25">
      <c r="A206" s="10"/>
      <c r="B206" s="130" t="s">
        <v>230</v>
      </c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1:12" s="7" customFormat="1" x14ac:dyDescent="0.25">
      <c r="A207" s="10"/>
      <c r="B207" s="130" t="s">
        <v>231</v>
      </c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1:12" s="6" customFormat="1" ht="47.25" x14ac:dyDescent="0.2">
      <c r="A208" s="11"/>
      <c r="B208" s="9" t="s">
        <v>232</v>
      </c>
      <c r="C208" s="88">
        <f>SUM(D208:F208)</f>
        <v>753.37800000000004</v>
      </c>
      <c r="D208" s="4">
        <v>753.37800000000004</v>
      </c>
      <c r="E208" s="4">
        <v>0</v>
      </c>
      <c r="F208" s="4">
        <v>0</v>
      </c>
      <c r="G208" s="88">
        <f>SUM(H208:J208)</f>
        <v>753.37800000000004</v>
      </c>
      <c r="H208" s="4">
        <v>753.37800000000004</v>
      </c>
      <c r="I208" s="4">
        <v>0</v>
      </c>
      <c r="J208" s="4">
        <v>0</v>
      </c>
      <c r="K208" s="65">
        <f>G208/C208</f>
        <v>1</v>
      </c>
      <c r="L208" s="102"/>
    </row>
    <row r="209" spans="1:12" s="7" customFormat="1" x14ac:dyDescent="0.25">
      <c r="A209" s="10"/>
      <c r="B209" s="130" t="s">
        <v>233</v>
      </c>
      <c r="C209" s="130"/>
      <c r="D209" s="130"/>
      <c r="E209" s="130"/>
      <c r="F209" s="130"/>
      <c r="G209" s="130"/>
      <c r="H209" s="130"/>
      <c r="I209" s="130"/>
      <c r="J209" s="130"/>
      <c r="K209" s="130"/>
      <c r="L209" s="102"/>
    </row>
    <row r="210" spans="1:12" s="6" customFormat="1" ht="63" x14ac:dyDescent="0.2">
      <c r="A210" s="11"/>
      <c r="B210" s="9" t="s">
        <v>234</v>
      </c>
      <c r="C210" s="88">
        <f>SUM(D210:F210)</f>
        <v>164.84</v>
      </c>
      <c r="D210" s="4">
        <v>164.84</v>
      </c>
      <c r="E210" s="4">
        <v>0</v>
      </c>
      <c r="F210" s="4">
        <v>0</v>
      </c>
      <c r="G210" s="88">
        <f>SUM(H210:J210)</f>
        <v>164.84</v>
      </c>
      <c r="H210" s="4">
        <v>164.84</v>
      </c>
      <c r="I210" s="4">
        <v>0</v>
      </c>
      <c r="J210" s="4">
        <v>0</v>
      </c>
      <c r="K210" s="65">
        <f>G210/C210</f>
        <v>1</v>
      </c>
      <c r="L210" s="102"/>
    </row>
    <row r="211" spans="1:12" s="7" customFormat="1" ht="15.75" customHeight="1" x14ac:dyDescent="0.25">
      <c r="A211" s="81" t="s">
        <v>235</v>
      </c>
      <c r="B211" s="131" t="s">
        <v>236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1:12" s="6" customFormat="1" ht="47.25" x14ac:dyDescent="0.2">
      <c r="A212" s="11"/>
      <c r="B212" s="9" t="s">
        <v>237</v>
      </c>
      <c r="C212" s="95">
        <f>SUM(D212)</f>
        <v>689.19056</v>
      </c>
      <c r="D212" s="24">
        <f>D215+D216+D218</f>
        <v>689.19056</v>
      </c>
      <c r="E212" s="24">
        <f>SUM(E215+E216+E218)</f>
        <v>0</v>
      </c>
      <c r="F212" s="24">
        <f>SUM(F215+F216+F218)</f>
        <v>0</v>
      </c>
      <c r="G212" s="95">
        <f>SUM(H212)</f>
        <v>686.24415999999997</v>
      </c>
      <c r="H212" s="24">
        <f>H215+H216+H218</f>
        <v>686.24415999999997</v>
      </c>
      <c r="I212" s="24">
        <f>SUM(I215+I216+I218)</f>
        <v>0</v>
      </c>
      <c r="J212" s="24">
        <f>SUM(J215+J216+J218)</f>
        <v>0</v>
      </c>
      <c r="K212" s="61">
        <f>G212/C212</f>
        <v>0.9957248398759263</v>
      </c>
      <c r="L212" s="102"/>
    </row>
    <row r="213" spans="1:12" s="7" customFormat="1" ht="30.2" customHeight="1" x14ac:dyDescent="0.25">
      <c r="A213" s="10"/>
      <c r="B213" s="135" t="s">
        <v>238</v>
      </c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1:12" s="7" customFormat="1" x14ac:dyDescent="0.25">
      <c r="A214" s="10"/>
      <c r="B214" s="130" t="s">
        <v>239</v>
      </c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</row>
    <row r="215" spans="1:12" s="6" customFormat="1" ht="75.75" customHeight="1" x14ac:dyDescent="0.2">
      <c r="A215" s="11"/>
      <c r="B215" s="9" t="s">
        <v>240</v>
      </c>
      <c r="C215" s="88">
        <f>SUM(D215:F215)</f>
        <v>409.61500000000001</v>
      </c>
      <c r="D215" s="4">
        <v>409.61500000000001</v>
      </c>
      <c r="E215" s="4">
        <v>0</v>
      </c>
      <c r="F215" s="4">
        <v>0</v>
      </c>
      <c r="G215" s="88">
        <f>SUM(H215:J215)</f>
        <v>409.61500000000001</v>
      </c>
      <c r="H215" s="4">
        <v>409.61500000000001</v>
      </c>
      <c r="I215" s="4">
        <v>0</v>
      </c>
      <c r="J215" s="4">
        <v>0</v>
      </c>
      <c r="K215" s="65">
        <f>G215/C215</f>
        <v>1</v>
      </c>
      <c r="L215" s="102"/>
    </row>
    <row r="216" spans="1:12" s="6" customFormat="1" ht="63" x14ac:dyDescent="0.2">
      <c r="A216" s="11"/>
      <c r="B216" s="9" t="s">
        <v>241</v>
      </c>
      <c r="C216" s="88">
        <f>SUM(D216:F216)</f>
        <v>197.57556</v>
      </c>
      <c r="D216" s="4">
        <v>197.57556</v>
      </c>
      <c r="E216" s="4">
        <v>0</v>
      </c>
      <c r="F216" s="4">
        <v>0</v>
      </c>
      <c r="G216" s="88">
        <f>SUM(H216:J216)</f>
        <v>194.62916000000001</v>
      </c>
      <c r="H216" s="4">
        <v>194.62916000000001</v>
      </c>
      <c r="I216" s="4">
        <v>0</v>
      </c>
      <c r="J216" s="4">
        <v>0</v>
      </c>
      <c r="K216" s="65">
        <f>G216/C216</f>
        <v>0.98508722435102813</v>
      </c>
      <c r="L216" s="102"/>
    </row>
    <row r="217" spans="1:12" s="7" customFormat="1" x14ac:dyDescent="0.25">
      <c r="A217" s="10"/>
      <c r="B217" s="130" t="s">
        <v>242</v>
      </c>
      <c r="C217" s="130"/>
      <c r="D217" s="130"/>
      <c r="E217" s="130"/>
      <c r="F217" s="130"/>
      <c r="G217" s="130"/>
      <c r="H217" s="130"/>
      <c r="I217" s="130"/>
      <c r="J217" s="130"/>
      <c r="K217" s="130"/>
      <c r="L217" s="102"/>
    </row>
    <row r="218" spans="1:12" s="6" customFormat="1" ht="63" customHeight="1" x14ac:dyDescent="0.2">
      <c r="A218" s="11"/>
      <c r="B218" s="9" t="s">
        <v>243</v>
      </c>
      <c r="C218" s="88">
        <f>SUM(D218:F219)</f>
        <v>82</v>
      </c>
      <c r="D218" s="4">
        <v>82</v>
      </c>
      <c r="E218" s="4">
        <v>0</v>
      </c>
      <c r="F218" s="4">
        <v>0</v>
      </c>
      <c r="G218" s="88">
        <f>SUM(H218:J218)</f>
        <v>82</v>
      </c>
      <c r="H218" s="4">
        <v>82</v>
      </c>
      <c r="I218" s="4">
        <v>0</v>
      </c>
      <c r="J218" s="4">
        <v>0</v>
      </c>
      <c r="K218" s="65">
        <f>G218/C218</f>
        <v>1</v>
      </c>
      <c r="L218" s="102"/>
    </row>
    <row r="219" spans="1:12" s="7" customFormat="1" x14ac:dyDescent="0.25">
      <c r="A219" s="81" t="s">
        <v>244</v>
      </c>
      <c r="B219" s="133" t="s">
        <v>245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</row>
    <row r="220" spans="1:12" s="6" customFormat="1" ht="63" x14ac:dyDescent="0.2">
      <c r="A220" s="11"/>
      <c r="B220" s="9" t="s">
        <v>246</v>
      </c>
      <c r="C220" s="88">
        <f>D220+E220+F220</f>
        <v>272.65102000000002</v>
      </c>
      <c r="D220" s="4">
        <f>D223+D225</f>
        <v>272.65102000000002</v>
      </c>
      <c r="E220" s="4">
        <f>SUM(E223+E225)</f>
        <v>0</v>
      </c>
      <c r="F220" s="4">
        <f>SUM(F223+F225)</f>
        <v>0</v>
      </c>
      <c r="G220" s="88">
        <f>H220+I220+J220</f>
        <v>246.05709999999999</v>
      </c>
      <c r="H220" s="4">
        <f>H223+H225</f>
        <v>246.05709999999999</v>
      </c>
      <c r="I220" s="4">
        <f>SUM(I223+I225)</f>
        <v>0</v>
      </c>
      <c r="J220" s="4">
        <f>SUM(J223+J225)</f>
        <v>0</v>
      </c>
      <c r="K220" s="61">
        <f>G220/C220</f>
        <v>0.90246168893848255</v>
      </c>
      <c r="L220" s="102"/>
    </row>
    <row r="221" spans="1:12" s="7" customFormat="1" x14ac:dyDescent="0.25">
      <c r="A221" s="10"/>
      <c r="B221" s="130" t="s">
        <v>247</v>
      </c>
      <c r="C221" s="130"/>
      <c r="D221" s="130"/>
      <c r="E221" s="130"/>
      <c r="F221" s="130"/>
      <c r="G221" s="130"/>
      <c r="H221" s="130"/>
      <c r="I221" s="130"/>
      <c r="J221" s="130"/>
      <c r="K221" s="130"/>
      <c r="L221" s="102"/>
    </row>
    <row r="222" spans="1:12" s="7" customFormat="1" x14ac:dyDescent="0.25">
      <c r="A222" s="10"/>
      <c r="B222" s="130" t="s">
        <v>248</v>
      </c>
      <c r="C222" s="130"/>
      <c r="D222" s="130"/>
      <c r="E222" s="130"/>
      <c r="F222" s="130"/>
      <c r="G222" s="130"/>
      <c r="H222" s="130"/>
      <c r="I222" s="130"/>
      <c r="J222" s="130"/>
      <c r="K222" s="130"/>
      <c r="L222" s="102"/>
    </row>
    <row r="223" spans="1:12" s="6" customFormat="1" ht="47.25" x14ac:dyDescent="0.2">
      <c r="A223" s="11"/>
      <c r="B223" s="9" t="s">
        <v>249</v>
      </c>
      <c r="C223" s="88">
        <f>SUM(D223:F223)</f>
        <v>241.31102000000001</v>
      </c>
      <c r="D223" s="4">
        <v>241.31102000000001</v>
      </c>
      <c r="E223" s="4">
        <v>0</v>
      </c>
      <c r="F223" s="4">
        <v>0</v>
      </c>
      <c r="G223" s="88">
        <f>SUM(H223:J223)</f>
        <v>214.71709999999999</v>
      </c>
      <c r="H223" s="4">
        <v>214.71709999999999</v>
      </c>
      <c r="I223" s="4">
        <v>0</v>
      </c>
      <c r="J223" s="4">
        <v>0</v>
      </c>
      <c r="K223" s="65">
        <f>G223/C223</f>
        <v>0.88979400940744424</v>
      </c>
      <c r="L223" s="101" t="s">
        <v>328</v>
      </c>
    </row>
    <row r="224" spans="1:12" s="7" customFormat="1" ht="48.75" customHeight="1" x14ac:dyDescent="0.25">
      <c r="A224" s="10"/>
      <c r="B224" s="135" t="s">
        <v>250</v>
      </c>
      <c r="C224" s="135"/>
      <c r="D224" s="135"/>
      <c r="E224" s="135"/>
      <c r="F224" s="135"/>
      <c r="G224" s="135"/>
      <c r="H224" s="135"/>
      <c r="I224" s="135"/>
      <c r="J224" s="135"/>
      <c r="K224" s="135"/>
      <c r="L224" s="102"/>
    </row>
    <row r="225" spans="1:14" s="7" customFormat="1" ht="60" customHeight="1" x14ac:dyDescent="0.25">
      <c r="A225" s="10"/>
      <c r="B225" s="19" t="s">
        <v>251</v>
      </c>
      <c r="C225" s="93">
        <f>SUM(D225:F225)</f>
        <v>31.34</v>
      </c>
      <c r="D225" s="51">
        <v>31.34</v>
      </c>
      <c r="E225" s="51">
        <v>0</v>
      </c>
      <c r="F225" s="51">
        <v>0</v>
      </c>
      <c r="G225" s="93">
        <f>H225+I225+J225</f>
        <v>31.34</v>
      </c>
      <c r="H225" s="51">
        <v>31.34</v>
      </c>
      <c r="I225" s="51">
        <v>0</v>
      </c>
      <c r="J225" s="51">
        <v>0</v>
      </c>
      <c r="K225" s="64">
        <f>G225/C225</f>
        <v>1</v>
      </c>
      <c r="L225" s="102"/>
    </row>
    <row r="226" spans="1:14" s="6" customFormat="1" ht="37.5" customHeight="1" x14ac:dyDescent="0.2">
      <c r="A226" s="43" t="s">
        <v>252</v>
      </c>
      <c r="B226" s="44" t="s">
        <v>253</v>
      </c>
      <c r="C226" s="85">
        <f t="shared" ref="C226:J226" si="20">SUM(C228+C238+C253+C258+C264)</f>
        <v>170283.95739</v>
      </c>
      <c r="D226" s="85">
        <f t="shared" si="20"/>
        <v>106740.70339000001</v>
      </c>
      <c r="E226" s="85">
        <f t="shared" si="20"/>
        <v>6593.2999999999993</v>
      </c>
      <c r="F226" s="85">
        <f t="shared" si="20"/>
        <v>56949.953999999998</v>
      </c>
      <c r="G226" s="85">
        <f t="shared" si="20"/>
        <v>87802.852199999994</v>
      </c>
      <c r="H226" s="85">
        <f t="shared" si="20"/>
        <v>81308.998200000002</v>
      </c>
      <c r="I226" s="85">
        <f t="shared" si="20"/>
        <v>6493.8539999999994</v>
      </c>
      <c r="J226" s="85">
        <f t="shared" si="20"/>
        <v>0</v>
      </c>
      <c r="K226" s="60">
        <f>G226/C226</f>
        <v>0.51562609623234101</v>
      </c>
      <c r="L226" s="122"/>
    </row>
    <row r="227" spans="1:14" s="7" customFormat="1" x14ac:dyDescent="0.25">
      <c r="A227" s="81" t="s">
        <v>254</v>
      </c>
      <c r="B227" s="133" t="s">
        <v>255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</row>
    <row r="228" spans="1:14" s="6" customFormat="1" ht="60.95" customHeight="1" x14ac:dyDescent="0.2">
      <c r="A228" s="11"/>
      <c r="B228" s="9" t="s">
        <v>256</v>
      </c>
      <c r="C228" s="91">
        <f t="shared" ref="C228:J228" si="21">SUM(C231+C232+C234+C236)</f>
        <v>15180.09114</v>
      </c>
      <c r="D228" s="50">
        <f t="shared" si="21"/>
        <v>15180.09114</v>
      </c>
      <c r="E228" s="50">
        <f t="shared" si="21"/>
        <v>0</v>
      </c>
      <c r="F228" s="50">
        <f t="shared" si="21"/>
        <v>0</v>
      </c>
      <c r="G228" s="87">
        <f t="shared" si="21"/>
        <v>14611.98425</v>
      </c>
      <c r="H228" s="50">
        <f t="shared" si="21"/>
        <v>14611.98425</v>
      </c>
      <c r="I228" s="50">
        <f t="shared" si="21"/>
        <v>0</v>
      </c>
      <c r="J228" s="50">
        <f t="shared" si="21"/>
        <v>0</v>
      </c>
      <c r="K228" s="72">
        <f>G228/C228</f>
        <v>0.96257552838381699</v>
      </c>
      <c r="L228" s="102"/>
    </row>
    <row r="229" spans="1:14" s="7" customFormat="1" x14ac:dyDescent="0.25">
      <c r="A229" s="10"/>
      <c r="B229" s="130" t="s">
        <v>257</v>
      </c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1:14" s="7" customFormat="1" x14ac:dyDescent="0.25">
      <c r="A230" s="10"/>
      <c r="B230" s="130" t="s">
        <v>258</v>
      </c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1:14" s="6" customFormat="1" ht="110.25" x14ac:dyDescent="0.2">
      <c r="A231" s="11"/>
      <c r="B231" s="32" t="s">
        <v>259</v>
      </c>
      <c r="C231" s="87">
        <f>SUM(D231:F231)</f>
        <v>4962.6000000000004</v>
      </c>
      <c r="D231" s="50">
        <v>4962.6000000000004</v>
      </c>
      <c r="E231" s="50">
        <v>0</v>
      </c>
      <c r="F231" s="50">
        <v>0</v>
      </c>
      <c r="G231" s="87">
        <f>SUM(H231:J231)</f>
        <v>4493.2</v>
      </c>
      <c r="H231" s="50">
        <v>4493.2</v>
      </c>
      <c r="I231" s="50">
        <v>0</v>
      </c>
      <c r="J231" s="50">
        <v>0</v>
      </c>
      <c r="K231" s="65">
        <f>G231/C231</f>
        <v>0.9054124853907225</v>
      </c>
      <c r="L231" s="101" t="s">
        <v>332</v>
      </c>
    </row>
    <row r="232" spans="1:14" s="6" customFormat="1" ht="94.5" x14ac:dyDescent="0.2">
      <c r="A232" s="11"/>
      <c r="B232" s="9" t="s">
        <v>260</v>
      </c>
      <c r="C232" s="87">
        <f>SUM(D232:F232)</f>
        <v>8974.7999999999993</v>
      </c>
      <c r="D232" s="50">
        <v>8974.7999999999993</v>
      </c>
      <c r="E232" s="50">
        <v>0</v>
      </c>
      <c r="F232" s="50">
        <v>0</v>
      </c>
      <c r="G232" s="87">
        <f>SUM(H232:J232)</f>
        <v>8974.7049700000007</v>
      </c>
      <c r="H232" s="50">
        <v>8974.7049700000007</v>
      </c>
      <c r="I232" s="50">
        <v>0</v>
      </c>
      <c r="J232" s="50">
        <v>0</v>
      </c>
      <c r="K232" s="65">
        <f>G232/C232</f>
        <v>0.9999894114632083</v>
      </c>
      <c r="L232" s="102"/>
    </row>
    <row r="233" spans="1:14" s="7" customFormat="1" x14ac:dyDescent="0.25">
      <c r="A233" s="10"/>
      <c r="B233" s="130" t="s">
        <v>261</v>
      </c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</row>
    <row r="234" spans="1:14" s="6" customFormat="1" ht="63" x14ac:dyDescent="0.2">
      <c r="A234" s="11"/>
      <c r="B234" s="9" t="s">
        <v>262</v>
      </c>
      <c r="C234" s="88">
        <f>SUM(D234:F234)</f>
        <v>0</v>
      </c>
      <c r="D234" s="4">
        <v>0</v>
      </c>
      <c r="E234" s="4">
        <v>0</v>
      </c>
      <c r="F234" s="4">
        <v>0</v>
      </c>
      <c r="G234" s="88">
        <f>SUM(H234:J234)</f>
        <v>0</v>
      </c>
      <c r="H234" s="4">
        <v>0</v>
      </c>
      <c r="I234" s="4">
        <v>0</v>
      </c>
      <c r="J234" s="4">
        <v>0</v>
      </c>
      <c r="K234" s="65">
        <v>0</v>
      </c>
      <c r="L234" s="102"/>
    </row>
    <row r="235" spans="1:14" s="7" customFormat="1" x14ac:dyDescent="0.25">
      <c r="A235" s="10"/>
      <c r="B235" s="130" t="s">
        <v>263</v>
      </c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</row>
    <row r="236" spans="1:14" s="6" customFormat="1" ht="31.5" x14ac:dyDescent="0.2">
      <c r="A236" s="11"/>
      <c r="B236" s="9" t="s">
        <v>264</v>
      </c>
      <c r="C236" s="88">
        <f>SUM(D236:F236)</f>
        <v>1242.6911399999999</v>
      </c>
      <c r="D236" s="4">
        <v>1242.6911399999999</v>
      </c>
      <c r="E236" s="4">
        <v>0</v>
      </c>
      <c r="F236" s="4">
        <v>0</v>
      </c>
      <c r="G236" s="88">
        <f>SUM(H236:J236)</f>
        <v>1144.0792799999999</v>
      </c>
      <c r="H236" s="4">
        <v>1144.0792799999999</v>
      </c>
      <c r="I236" s="4">
        <v>0</v>
      </c>
      <c r="J236" s="4">
        <v>0</v>
      </c>
      <c r="K236" s="65">
        <f>G236/C236</f>
        <v>0.92064652525003121</v>
      </c>
      <c r="L236" s="101" t="s">
        <v>328</v>
      </c>
    </row>
    <row r="237" spans="1:14" s="7" customFormat="1" x14ac:dyDescent="0.25">
      <c r="A237" s="81" t="s">
        <v>265</v>
      </c>
      <c r="B237" s="133" t="s">
        <v>266</v>
      </c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</row>
    <row r="238" spans="1:14" s="6" customFormat="1" ht="36.75" customHeight="1" x14ac:dyDescent="0.2">
      <c r="A238" s="11"/>
      <c r="B238" s="9" t="s">
        <v>267</v>
      </c>
      <c r="C238" s="87">
        <f>C241+C242+C243+C244+C246+C247+C248+C251+C250</f>
        <v>95934.183759999985</v>
      </c>
      <c r="D238" s="50">
        <f>D241+D242+D243+D244+D246+D247+D248+D251+D250</f>
        <v>32610.929759999999</v>
      </c>
      <c r="E238" s="50">
        <f>E241+E242+E243+E244+E246+E247+E248+E251+E250</f>
        <v>6373.2999999999993</v>
      </c>
      <c r="F238" s="50">
        <f t="shared" ref="F238:J238" si="22">F241+F242+F243+F244+F246+F247+F248+F251</f>
        <v>56949.953999999998</v>
      </c>
      <c r="G238" s="87">
        <f>G241+G242+G243+G244+G246+G247+G248+G251+G250</f>
        <v>24178.727910000001</v>
      </c>
      <c r="H238" s="50">
        <f>H241+H242+H243+H244+H246+H247+H248+H251+H250</f>
        <v>17805.427909999999</v>
      </c>
      <c r="I238" s="50">
        <f>I241+I242+I243+I244+I246+I247+I248+I251+I250</f>
        <v>6373.2999999999993</v>
      </c>
      <c r="J238" s="4">
        <f t="shared" si="22"/>
        <v>0</v>
      </c>
      <c r="K238" s="61">
        <f>G238/C238</f>
        <v>0.25203454037289036</v>
      </c>
      <c r="L238" s="102"/>
      <c r="N238" s="6" t="s">
        <v>320</v>
      </c>
    </row>
    <row r="239" spans="1:14" s="7" customFormat="1" x14ac:dyDescent="0.25">
      <c r="A239" s="10"/>
      <c r="B239" s="130" t="s">
        <v>268</v>
      </c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1:14" s="7" customFormat="1" x14ac:dyDescent="0.25">
      <c r="A240" s="10"/>
      <c r="B240" s="130" t="s">
        <v>269</v>
      </c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</row>
    <row r="241" spans="1:12" s="6" customFormat="1" ht="84" customHeight="1" x14ac:dyDescent="0.2">
      <c r="A241" s="11"/>
      <c r="B241" s="9" t="s">
        <v>270</v>
      </c>
      <c r="C241" s="87">
        <f>SUM(D241:F241)</f>
        <v>65850.953999999998</v>
      </c>
      <c r="D241" s="50">
        <v>8901</v>
      </c>
      <c r="E241" s="50">
        <v>0</v>
      </c>
      <c r="F241" s="50">
        <v>56949.953999999998</v>
      </c>
      <c r="G241" s="87">
        <f>SUM(H241:J241)</f>
        <v>0</v>
      </c>
      <c r="H241" s="50">
        <v>0</v>
      </c>
      <c r="I241" s="50">
        <v>0</v>
      </c>
      <c r="J241" s="50">
        <v>0</v>
      </c>
      <c r="K241" s="65">
        <v>0</v>
      </c>
      <c r="L241" s="101" t="s">
        <v>337</v>
      </c>
    </row>
    <row r="242" spans="1:12" s="6" customFormat="1" ht="33" customHeight="1" x14ac:dyDescent="0.2">
      <c r="A242" s="11"/>
      <c r="B242" s="9" t="s">
        <v>271</v>
      </c>
      <c r="C242" s="87">
        <f>SUM(D242:F242)</f>
        <v>0</v>
      </c>
      <c r="D242" s="50">
        <v>0</v>
      </c>
      <c r="E242" s="50">
        <v>0</v>
      </c>
      <c r="F242" s="50">
        <v>0</v>
      </c>
      <c r="G242" s="87">
        <f>SUM(H242:J242)</f>
        <v>0</v>
      </c>
      <c r="H242" s="50">
        <v>0</v>
      </c>
      <c r="I242" s="50">
        <v>0</v>
      </c>
      <c r="J242" s="50">
        <v>0</v>
      </c>
      <c r="K242" s="65">
        <v>0</v>
      </c>
      <c r="L242" s="102"/>
    </row>
    <row r="243" spans="1:12" s="6" customFormat="1" ht="30" customHeight="1" x14ac:dyDescent="0.2">
      <c r="A243" s="11"/>
      <c r="B243" s="9" t="s">
        <v>272</v>
      </c>
      <c r="C243" s="87">
        <f>SUM(D243:F243)</f>
        <v>0</v>
      </c>
      <c r="D243" s="50">
        <v>0</v>
      </c>
      <c r="E243" s="50">
        <v>0</v>
      </c>
      <c r="F243" s="50">
        <v>0</v>
      </c>
      <c r="G243" s="87">
        <f>SUM(H243:J243)</f>
        <v>0</v>
      </c>
      <c r="H243" s="50">
        <v>0</v>
      </c>
      <c r="I243" s="50">
        <v>0</v>
      </c>
      <c r="J243" s="50">
        <v>0</v>
      </c>
      <c r="K243" s="65"/>
      <c r="L243" s="102"/>
    </row>
    <row r="244" spans="1:12" s="6" customFormat="1" ht="111" customHeight="1" x14ac:dyDescent="0.2">
      <c r="A244" s="11"/>
      <c r="B244" s="9" t="s">
        <v>273</v>
      </c>
      <c r="C244" s="87">
        <f>SUM(D244:F244)</f>
        <v>16477.400000000001</v>
      </c>
      <c r="D244" s="50">
        <v>16477.400000000001</v>
      </c>
      <c r="E244" s="50">
        <v>0</v>
      </c>
      <c r="F244" s="50">
        <v>0</v>
      </c>
      <c r="G244" s="87">
        <f>SUM(H244:J244)</f>
        <v>10610.6</v>
      </c>
      <c r="H244" s="50">
        <v>10610.6</v>
      </c>
      <c r="I244" s="50">
        <v>0</v>
      </c>
      <c r="J244" s="50">
        <v>0</v>
      </c>
      <c r="K244" s="65">
        <f>G244/C244</f>
        <v>0.64394868122397952</v>
      </c>
      <c r="L244" s="101" t="s">
        <v>333</v>
      </c>
    </row>
    <row r="245" spans="1:12" s="7" customFormat="1" x14ac:dyDescent="0.25">
      <c r="A245" s="10"/>
      <c r="B245" s="130" t="s">
        <v>274</v>
      </c>
      <c r="C245" s="130"/>
      <c r="D245" s="130"/>
      <c r="E245" s="130"/>
      <c r="F245" s="130"/>
      <c r="G245" s="130"/>
      <c r="H245" s="130"/>
      <c r="I245" s="130"/>
      <c r="J245" s="130"/>
      <c r="K245" s="130"/>
      <c r="L245" s="102"/>
    </row>
    <row r="246" spans="1:12" s="6" customFormat="1" ht="47.25" x14ac:dyDescent="0.2">
      <c r="A246" s="11"/>
      <c r="B246" s="9" t="s">
        <v>275</v>
      </c>
      <c r="C246" s="88">
        <f>SUM(D246:F246)</f>
        <v>0</v>
      </c>
      <c r="D246" s="4">
        <v>0</v>
      </c>
      <c r="E246" s="4">
        <v>0</v>
      </c>
      <c r="F246" s="4">
        <v>0</v>
      </c>
      <c r="G246" s="88">
        <f>SUM(H246:J246)</f>
        <v>0</v>
      </c>
      <c r="H246" s="4">
        <v>0</v>
      </c>
      <c r="I246" s="4">
        <v>0</v>
      </c>
      <c r="J246" s="4">
        <v>0</v>
      </c>
      <c r="K246" s="65">
        <v>0</v>
      </c>
      <c r="L246" s="102"/>
    </row>
    <row r="247" spans="1:12" s="6" customFormat="1" ht="31.5" x14ac:dyDescent="0.2">
      <c r="A247" s="11"/>
      <c r="B247" s="9" t="s">
        <v>276</v>
      </c>
      <c r="C247" s="88">
        <f>SUM(D247:F247)</f>
        <v>0</v>
      </c>
      <c r="D247" s="4">
        <v>0</v>
      </c>
      <c r="E247" s="4">
        <v>0</v>
      </c>
      <c r="F247" s="4">
        <v>0</v>
      </c>
      <c r="G247" s="88">
        <f>SUM(H247:J247)</f>
        <v>0</v>
      </c>
      <c r="H247" s="4">
        <v>0</v>
      </c>
      <c r="I247" s="4">
        <v>0</v>
      </c>
      <c r="J247" s="4">
        <v>0</v>
      </c>
      <c r="K247" s="65"/>
      <c r="L247" s="102"/>
    </row>
    <row r="248" spans="1:12" s="6" customFormat="1" ht="31.5" x14ac:dyDescent="0.2">
      <c r="A248" s="11"/>
      <c r="B248" s="9" t="s">
        <v>277</v>
      </c>
      <c r="C248" s="88">
        <f>SUM(D248:F248)</f>
        <v>0</v>
      </c>
      <c r="D248" s="4">
        <v>0</v>
      </c>
      <c r="E248" s="4">
        <v>0</v>
      </c>
      <c r="F248" s="4">
        <v>0</v>
      </c>
      <c r="G248" s="88">
        <f>SUM(H248:J248)</f>
        <v>0</v>
      </c>
      <c r="H248" s="4">
        <v>0</v>
      </c>
      <c r="I248" s="4">
        <v>0</v>
      </c>
      <c r="J248" s="4">
        <v>0</v>
      </c>
      <c r="K248" s="65">
        <v>0</v>
      </c>
      <c r="L248" s="102"/>
    </row>
    <row r="249" spans="1:12" s="7" customFormat="1" x14ac:dyDescent="0.25">
      <c r="A249" s="10"/>
      <c r="B249" s="130" t="s">
        <v>278</v>
      </c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</row>
    <row r="250" spans="1:12" s="6" customFormat="1" ht="72.75" customHeight="1" x14ac:dyDescent="0.2">
      <c r="A250" s="58"/>
      <c r="B250" s="9" t="s">
        <v>322</v>
      </c>
      <c r="C250" s="87">
        <f>SUM(D250:F250)</f>
        <v>541.33164999999997</v>
      </c>
      <c r="D250" s="50">
        <v>47.931649999999998</v>
      </c>
      <c r="E250" s="50">
        <v>493.4</v>
      </c>
      <c r="F250" s="50">
        <v>0</v>
      </c>
      <c r="G250" s="87">
        <f>SUM(H250:J250)</f>
        <v>541.33164999999997</v>
      </c>
      <c r="H250" s="50">
        <v>47.931649999999998</v>
      </c>
      <c r="I250" s="50">
        <v>493.4</v>
      </c>
      <c r="J250" s="50">
        <v>0</v>
      </c>
      <c r="K250" s="65">
        <f>G250/C250</f>
        <v>1</v>
      </c>
      <c r="L250" s="123"/>
    </row>
    <row r="251" spans="1:12" s="6" customFormat="1" ht="47.25" x14ac:dyDescent="0.2">
      <c r="A251" s="11"/>
      <c r="B251" s="9" t="s">
        <v>323</v>
      </c>
      <c r="C251" s="88">
        <f>SUM(D251:F251)</f>
        <v>13064.49811</v>
      </c>
      <c r="D251" s="4">
        <v>7184.5981099999999</v>
      </c>
      <c r="E251" s="4">
        <v>5879.9</v>
      </c>
      <c r="F251" s="4">
        <v>0</v>
      </c>
      <c r="G251" s="88">
        <f>SUM(H251:J251)</f>
        <v>13026.796259999999</v>
      </c>
      <c r="H251" s="4">
        <v>7146.8962600000004</v>
      </c>
      <c r="I251" s="4">
        <v>5879.9</v>
      </c>
      <c r="J251" s="4">
        <v>0</v>
      </c>
      <c r="K251" s="65">
        <f>G251/C251</f>
        <v>0.99711417540248692</v>
      </c>
      <c r="L251" s="102"/>
    </row>
    <row r="252" spans="1:12" s="7" customFormat="1" x14ac:dyDescent="0.25">
      <c r="A252" s="81" t="s">
        <v>279</v>
      </c>
      <c r="B252" s="133" t="s">
        <v>280</v>
      </c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</row>
    <row r="253" spans="1:12" s="6" customFormat="1" ht="34.700000000000003" customHeight="1" x14ac:dyDescent="0.2">
      <c r="A253" s="11"/>
      <c r="B253" s="9" t="s">
        <v>281</v>
      </c>
      <c r="C253" s="87">
        <f>SUM(D253+E253)</f>
        <v>49323.580580000002</v>
      </c>
      <c r="D253" s="50">
        <f>D256</f>
        <v>49103.580580000002</v>
      </c>
      <c r="E253" s="50">
        <f>E256</f>
        <v>220</v>
      </c>
      <c r="F253" s="50">
        <f>SUM(F256)</f>
        <v>0</v>
      </c>
      <c r="G253" s="87">
        <f>I253+J253+H253</f>
        <v>39547.192559999996</v>
      </c>
      <c r="H253" s="50">
        <f>H256</f>
        <v>39426.638559999999</v>
      </c>
      <c r="I253" s="50">
        <f>I256</f>
        <v>120.554</v>
      </c>
      <c r="J253" s="50">
        <f>SUM(J256)</f>
        <v>0</v>
      </c>
      <c r="K253" s="61">
        <f>G253/C253</f>
        <v>0.80179078840103124</v>
      </c>
      <c r="L253" s="102"/>
    </row>
    <row r="254" spans="1:12" s="7" customFormat="1" x14ac:dyDescent="0.25">
      <c r="A254" s="10"/>
      <c r="B254" s="130" t="s">
        <v>282</v>
      </c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1:12" s="7" customFormat="1" x14ac:dyDescent="0.2">
      <c r="A255" s="11"/>
      <c r="B255" s="134" t="s">
        <v>283</v>
      </c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</row>
    <row r="256" spans="1:12" s="6" customFormat="1" ht="80.25" customHeight="1" x14ac:dyDescent="0.2">
      <c r="A256" s="11"/>
      <c r="B256" s="9" t="s">
        <v>284</v>
      </c>
      <c r="C256" s="87">
        <f>SUM(D256:F256)</f>
        <v>49323.580580000002</v>
      </c>
      <c r="D256" s="50">
        <v>49103.580580000002</v>
      </c>
      <c r="E256" s="50">
        <v>220</v>
      </c>
      <c r="F256" s="50">
        <v>0</v>
      </c>
      <c r="G256" s="87">
        <f>SUM(H256:J256)</f>
        <v>39547.192559999996</v>
      </c>
      <c r="H256" s="50">
        <v>39426.638559999999</v>
      </c>
      <c r="I256" s="50">
        <v>120.554</v>
      </c>
      <c r="J256" s="50">
        <v>0</v>
      </c>
      <c r="K256" s="65">
        <f>G256/C256</f>
        <v>0.80179078840103124</v>
      </c>
      <c r="L256" s="123" t="s">
        <v>334</v>
      </c>
    </row>
    <row r="257" spans="1:18" s="7" customFormat="1" x14ac:dyDescent="0.25">
      <c r="A257" s="81" t="s">
        <v>285</v>
      </c>
      <c r="B257" s="133" t="s">
        <v>286</v>
      </c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</row>
    <row r="258" spans="1:18" s="6" customFormat="1" ht="30" customHeight="1" x14ac:dyDescent="0.2">
      <c r="A258" s="11"/>
      <c r="B258" s="9" t="s">
        <v>287</v>
      </c>
      <c r="C258" s="87">
        <f>D258+E258+F258</f>
        <v>9846.1019099999994</v>
      </c>
      <c r="D258" s="50">
        <f>D261+D262</f>
        <v>9846.1019099999994</v>
      </c>
      <c r="E258" s="50">
        <f>SUM(E261:E261)</f>
        <v>0</v>
      </c>
      <c r="F258" s="50">
        <f>SUM(F261:F261)</f>
        <v>0</v>
      </c>
      <c r="G258" s="87">
        <f>H258+I258+J258</f>
        <v>9464.9474799999989</v>
      </c>
      <c r="H258" s="50">
        <f>H261+H262</f>
        <v>9464.9474799999989</v>
      </c>
      <c r="I258" s="50">
        <f>SUM(I261:I261)</f>
        <v>0</v>
      </c>
      <c r="J258" s="50">
        <f>SUM(J261:J261)</f>
        <v>0</v>
      </c>
      <c r="K258" s="61">
        <f>G258/C258</f>
        <v>0.9612887990106127</v>
      </c>
      <c r="L258" s="102"/>
    </row>
    <row r="259" spans="1:18" s="7" customFormat="1" x14ac:dyDescent="0.25">
      <c r="A259" s="10"/>
      <c r="B259" s="130" t="s">
        <v>288</v>
      </c>
      <c r="C259" s="130"/>
      <c r="D259" s="130"/>
      <c r="E259" s="130"/>
      <c r="F259" s="130"/>
      <c r="G259" s="130"/>
      <c r="H259" s="130"/>
      <c r="I259" s="130"/>
      <c r="J259" s="130"/>
      <c r="K259" s="130"/>
      <c r="L259" s="102"/>
    </row>
    <row r="260" spans="1:18" s="7" customFormat="1" x14ac:dyDescent="0.25">
      <c r="A260" s="10"/>
      <c r="B260" s="130" t="s">
        <v>289</v>
      </c>
      <c r="C260" s="130"/>
      <c r="D260" s="130"/>
      <c r="E260" s="130"/>
      <c r="F260" s="130"/>
      <c r="G260" s="130"/>
      <c r="H260" s="130"/>
      <c r="I260" s="130"/>
      <c r="J260" s="130"/>
      <c r="K260" s="130"/>
      <c r="L260" s="102"/>
      <c r="R260" s="7" t="s">
        <v>320</v>
      </c>
    </row>
    <row r="261" spans="1:18" s="6" customFormat="1" ht="132" customHeight="1" x14ac:dyDescent="0.2">
      <c r="A261" s="11"/>
      <c r="B261" s="9" t="s">
        <v>290</v>
      </c>
      <c r="C261" s="87">
        <f>SUM(D261:F261)</f>
        <v>5155.0273699999998</v>
      </c>
      <c r="D261" s="50">
        <v>5155.0273699999998</v>
      </c>
      <c r="E261" s="50">
        <v>0</v>
      </c>
      <c r="F261" s="50">
        <v>0</v>
      </c>
      <c r="G261" s="87">
        <f>SUM(H261:J261)</f>
        <v>4773.8729400000002</v>
      </c>
      <c r="H261" s="50">
        <v>4773.8729400000002</v>
      </c>
      <c r="I261" s="50">
        <v>0</v>
      </c>
      <c r="J261" s="50">
        <v>0</v>
      </c>
      <c r="K261" s="65">
        <f>G261/C261</f>
        <v>0.92606160886397004</v>
      </c>
      <c r="L261" s="101" t="s">
        <v>336</v>
      </c>
    </row>
    <row r="262" spans="1:18" s="6" customFormat="1" ht="45" customHeight="1" x14ac:dyDescent="0.2">
      <c r="A262" s="11"/>
      <c r="B262" s="9" t="s">
        <v>291</v>
      </c>
      <c r="C262" s="87">
        <f>D262+E262+F262</f>
        <v>4691.0745399999996</v>
      </c>
      <c r="D262" s="50">
        <v>4691.0745399999996</v>
      </c>
      <c r="E262" s="50">
        <v>0</v>
      </c>
      <c r="F262" s="50">
        <v>0</v>
      </c>
      <c r="G262" s="87">
        <f>H262+I262+J262</f>
        <v>4691.0745399999996</v>
      </c>
      <c r="H262" s="50">
        <v>4691.0745399999996</v>
      </c>
      <c r="I262" s="50">
        <v>0</v>
      </c>
      <c r="J262" s="50">
        <v>0</v>
      </c>
      <c r="K262" s="65">
        <f>G262/C262</f>
        <v>1</v>
      </c>
      <c r="L262" s="102"/>
    </row>
    <row r="263" spans="1:18" s="7" customFormat="1" ht="15.75" customHeight="1" x14ac:dyDescent="0.25">
      <c r="A263" s="81" t="s">
        <v>292</v>
      </c>
      <c r="B263" s="131" t="s">
        <v>293</v>
      </c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1:18" s="7" customFormat="1" ht="63" x14ac:dyDescent="0.25">
      <c r="A264" s="10"/>
      <c r="B264" s="19" t="s">
        <v>294</v>
      </c>
      <c r="C264" s="100">
        <f t="shared" ref="C264:J264" si="23">C267+C268</f>
        <v>0</v>
      </c>
      <c r="D264" s="20">
        <f t="shared" si="23"/>
        <v>0</v>
      </c>
      <c r="E264" s="20">
        <f t="shared" si="23"/>
        <v>0</v>
      </c>
      <c r="F264" s="20">
        <f t="shared" si="23"/>
        <v>0</v>
      </c>
      <c r="G264" s="100">
        <f t="shared" si="23"/>
        <v>0</v>
      </c>
      <c r="H264" s="20">
        <f t="shared" si="23"/>
        <v>0</v>
      </c>
      <c r="I264" s="20">
        <f t="shared" si="23"/>
        <v>0</v>
      </c>
      <c r="J264" s="20">
        <f t="shared" si="23"/>
        <v>0</v>
      </c>
      <c r="K264" s="64">
        <v>0</v>
      </c>
      <c r="L264" s="102"/>
    </row>
    <row r="265" spans="1:18" s="7" customFormat="1" ht="15.75" customHeight="1" x14ac:dyDescent="0.25">
      <c r="A265" s="10"/>
      <c r="B265" s="132" t="s">
        <v>295</v>
      </c>
      <c r="C265" s="132"/>
      <c r="D265" s="132"/>
      <c r="E265" s="132"/>
      <c r="F265" s="132"/>
      <c r="G265" s="132"/>
      <c r="H265" s="132"/>
      <c r="I265" s="132"/>
      <c r="J265" s="132"/>
      <c r="K265" s="132"/>
      <c r="L265" s="104"/>
    </row>
    <row r="266" spans="1:18" s="7" customFormat="1" ht="37.5" customHeight="1" x14ac:dyDescent="0.25">
      <c r="A266" s="10"/>
      <c r="B266" s="132" t="s">
        <v>296</v>
      </c>
      <c r="C266" s="132"/>
      <c r="D266" s="132"/>
      <c r="E266" s="132"/>
      <c r="F266" s="132"/>
      <c r="G266" s="132"/>
      <c r="H266" s="132"/>
      <c r="I266" s="132"/>
      <c r="J266" s="132"/>
      <c r="K266" s="132"/>
      <c r="L266" s="104"/>
    </row>
    <row r="267" spans="1:18" s="6" customFormat="1" ht="31.5" x14ac:dyDescent="0.2">
      <c r="A267" s="11"/>
      <c r="B267" s="9" t="s">
        <v>297</v>
      </c>
      <c r="C267" s="88">
        <f>SUM(D267:F267)</f>
        <v>0</v>
      </c>
      <c r="D267" s="4">
        <v>0</v>
      </c>
      <c r="E267" s="4">
        <v>0</v>
      </c>
      <c r="F267" s="4">
        <v>0</v>
      </c>
      <c r="G267" s="88">
        <f>SUM(H267:J267)</f>
        <v>0</v>
      </c>
      <c r="H267" s="4">
        <v>0</v>
      </c>
      <c r="I267" s="4">
        <v>0</v>
      </c>
      <c r="J267" s="4">
        <v>0</v>
      </c>
      <c r="K267" s="65">
        <v>0</v>
      </c>
      <c r="L267" s="102"/>
    </row>
    <row r="268" spans="1:18" s="6" customFormat="1" ht="31.5" x14ac:dyDescent="0.2">
      <c r="A268" s="11"/>
      <c r="B268" s="9" t="s">
        <v>298</v>
      </c>
      <c r="C268" s="88">
        <f>SUM(D268:F268)</f>
        <v>0</v>
      </c>
      <c r="D268" s="4">
        <v>0</v>
      </c>
      <c r="E268" s="4">
        <v>0</v>
      </c>
      <c r="F268" s="4">
        <v>0</v>
      </c>
      <c r="G268" s="88">
        <f>SUM(H268:J268)</f>
        <v>0</v>
      </c>
      <c r="H268" s="4">
        <v>0</v>
      </c>
      <c r="I268" s="4">
        <v>0</v>
      </c>
      <c r="J268" s="4">
        <v>0</v>
      </c>
      <c r="K268" s="65"/>
      <c r="L268" s="102"/>
    </row>
    <row r="269" spans="1:18" s="6" customFormat="1" ht="63" x14ac:dyDescent="0.2">
      <c r="A269" s="43" t="s">
        <v>299</v>
      </c>
      <c r="B269" s="44" t="s">
        <v>300</v>
      </c>
      <c r="C269" s="45">
        <f t="shared" ref="C269:J269" si="24">C270+C271+C272</f>
        <v>0</v>
      </c>
      <c r="D269" s="45">
        <f t="shared" si="24"/>
        <v>0</v>
      </c>
      <c r="E269" s="45">
        <f t="shared" si="24"/>
        <v>0</v>
      </c>
      <c r="F269" s="45">
        <f t="shared" si="24"/>
        <v>0</v>
      </c>
      <c r="G269" s="45">
        <f t="shared" si="24"/>
        <v>0</v>
      </c>
      <c r="H269" s="45">
        <f t="shared" si="24"/>
        <v>0</v>
      </c>
      <c r="I269" s="45">
        <f t="shared" si="24"/>
        <v>0</v>
      </c>
      <c r="J269" s="45">
        <f t="shared" si="24"/>
        <v>0</v>
      </c>
      <c r="K269" s="73">
        <v>0</v>
      </c>
      <c r="L269" s="43"/>
    </row>
    <row r="270" spans="1:18" s="6" customFormat="1" ht="63" x14ac:dyDescent="0.2">
      <c r="A270" s="11"/>
      <c r="B270" s="9" t="s">
        <v>301</v>
      </c>
      <c r="C270" s="88">
        <f>SUM(D270:F270)</f>
        <v>0</v>
      </c>
      <c r="D270" s="4">
        <v>0</v>
      </c>
      <c r="E270" s="4">
        <v>0</v>
      </c>
      <c r="F270" s="4">
        <v>0</v>
      </c>
      <c r="G270" s="88">
        <f>SUM(H270:J270)</f>
        <v>0</v>
      </c>
      <c r="H270" s="4">
        <v>0</v>
      </c>
      <c r="I270" s="4">
        <v>0</v>
      </c>
      <c r="J270" s="4">
        <v>0</v>
      </c>
      <c r="K270" s="74">
        <v>0</v>
      </c>
      <c r="L270" s="102"/>
    </row>
    <row r="271" spans="1:18" s="6" customFormat="1" ht="63" x14ac:dyDescent="0.2">
      <c r="A271" s="11"/>
      <c r="B271" s="9" t="s">
        <v>302</v>
      </c>
      <c r="C271" s="88">
        <f>SUM(D271:F271)</f>
        <v>0</v>
      </c>
      <c r="D271" s="4">
        <v>0</v>
      </c>
      <c r="E271" s="4">
        <v>0</v>
      </c>
      <c r="F271" s="4">
        <v>0</v>
      </c>
      <c r="G271" s="88">
        <f>SUM(H271:J271)</f>
        <v>0</v>
      </c>
      <c r="H271" s="4">
        <v>0</v>
      </c>
      <c r="I271" s="4">
        <v>0</v>
      </c>
      <c r="J271" s="4">
        <v>0</v>
      </c>
      <c r="K271" s="74">
        <v>0</v>
      </c>
      <c r="L271" s="102"/>
    </row>
    <row r="272" spans="1:18" s="6" customFormat="1" ht="47.25" x14ac:dyDescent="0.2">
      <c r="A272" s="11"/>
      <c r="B272" s="9" t="s">
        <v>303</v>
      </c>
      <c r="C272" s="88">
        <f>SUM(D272:F272)</f>
        <v>0</v>
      </c>
      <c r="D272" s="4">
        <v>0</v>
      </c>
      <c r="E272" s="4">
        <v>0</v>
      </c>
      <c r="F272" s="4">
        <v>0</v>
      </c>
      <c r="G272" s="88">
        <f>SUM(H272:J272)</f>
        <v>0</v>
      </c>
      <c r="H272" s="4">
        <v>0</v>
      </c>
      <c r="I272" s="4">
        <v>0</v>
      </c>
      <c r="J272" s="4">
        <v>0</v>
      </c>
      <c r="K272" s="74">
        <v>0</v>
      </c>
      <c r="L272" s="102"/>
    </row>
    <row r="273" spans="1:14" s="37" customFormat="1" ht="101.25" customHeight="1" x14ac:dyDescent="0.25">
      <c r="A273" s="43">
        <v>8</v>
      </c>
      <c r="B273" s="44" t="s">
        <v>306</v>
      </c>
      <c r="C273" s="129">
        <f t="shared" ref="C273:J273" si="25">SUM(C276,C277,C278)</f>
        <v>200</v>
      </c>
      <c r="D273" s="129">
        <f t="shared" si="25"/>
        <v>200</v>
      </c>
      <c r="E273" s="129">
        <f t="shared" si="25"/>
        <v>0</v>
      </c>
      <c r="F273" s="129">
        <f t="shared" si="25"/>
        <v>0</v>
      </c>
      <c r="G273" s="129">
        <f t="shared" si="25"/>
        <v>0</v>
      </c>
      <c r="H273" s="129">
        <f t="shared" si="25"/>
        <v>0</v>
      </c>
      <c r="I273" s="129">
        <f t="shared" si="25"/>
        <v>0</v>
      </c>
      <c r="J273" s="129">
        <f t="shared" si="25"/>
        <v>0</v>
      </c>
      <c r="K273" s="63">
        <f>G273/C273</f>
        <v>0</v>
      </c>
      <c r="L273" s="124"/>
    </row>
    <row r="274" spans="1:14" s="37" customFormat="1" ht="18.75" customHeight="1" x14ac:dyDescent="0.25">
      <c r="A274" s="103"/>
      <c r="B274" s="141" t="s">
        <v>307</v>
      </c>
      <c r="C274" s="142"/>
      <c r="D274" s="142"/>
      <c r="E274" s="142"/>
      <c r="F274" s="142"/>
      <c r="G274" s="142"/>
      <c r="H274" s="142"/>
      <c r="I274" s="142"/>
      <c r="J274" s="142"/>
      <c r="K274" s="143"/>
      <c r="L274" s="125"/>
    </row>
    <row r="275" spans="1:14" s="37" customFormat="1" ht="33" customHeight="1" x14ac:dyDescent="0.25">
      <c r="A275" s="38"/>
      <c r="B275" s="144" t="s">
        <v>308</v>
      </c>
      <c r="C275" s="145"/>
      <c r="D275" s="145"/>
      <c r="E275" s="145"/>
      <c r="F275" s="145"/>
      <c r="G275" s="145"/>
      <c r="H275" s="145"/>
      <c r="I275" s="145"/>
      <c r="J275" s="145"/>
      <c r="K275" s="146"/>
      <c r="L275" s="120"/>
    </row>
    <row r="276" spans="1:14" s="37" customFormat="1" ht="65.25" customHeight="1" x14ac:dyDescent="0.25">
      <c r="A276" s="38"/>
      <c r="B276" s="9" t="s">
        <v>309</v>
      </c>
      <c r="C276" s="96">
        <v>0</v>
      </c>
      <c r="D276" s="25">
        <v>0</v>
      </c>
      <c r="E276" s="25"/>
      <c r="F276" s="25"/>
      <c r="G276" s="96">
        <v>0</v>
      </c>
      <c r="H276" s="25">
        <v>0</v>
      </c>
      <c r="I276" s="25"/>
      <c r="J276" s="25"/>
      <c r="K276" s="64">
        <v>0</v>
      </c>
      <c r="L276" s="120"/>
    </row>
    <row r="277" spans="1:14" s="37" customFormat="1" ht="52.5" customHeight="1" x14ac:dyDescent="0.25">
      <c r="A277" s="31"/>
      <c r="B277" s="15" t="s">
        <v>310</v>
      </c>
      <c r="C277" s="96">
        <v>0</v>
      </c>
      <c r="D277" s="25">
        <v>0</v>
      </c>
      <c r="E277" s="25"/>
      <c r="F277" s="25"/>
      <c r="G277" s="96">
        <v>0</v>
      </c>
      <c r="H277" s="25">
        <v>0</v>
      </c>
      <c r="I277" s="25"/>
      <c r="J277" s="25"/>
      <c r="K277" s="64">
        <v>0</v>
      </c>
      <c r="L277" s="120"/>
    </row>
    <row r="278" spans="1:14" s="37" customFormat="1" ht="96" customHeight="1" x14ac:dyDescent="0.25">
      <c r="A278" s="31"/>
      <c r="B278" s="9" t="s">
        <v>311</v>
      </c>
      <c r="C278" s="96">
        <v>200</v>
      </c>
      <c r="D278" s="25">
        <v>200</v>
      </c>
      <c r="E278" s="25"/>
      <c r="F278" s="25"/>
      <c r="G278" s="96">
        <v>0</v>
      </c>
      <c r="H278" s="25">
        <v>0</v>
      </c>
      <c r="I278" s="25"/>
      <c r="J278" s="25"/>
      <c r="K278" s="64">
        <f t="shared" ref="K278" si="26">G278/C278</f>
        <v>0</v>
      </c>
      <c r="L278" s="101" t="s">
        <v>335</v>
      </c>
      <c r="N278" s="39"/>
    </row>
    <row r="279" spans="1:14" s="7" customFormat="1" x14ac:dyDescent="0.25">
      <c r="A279" s="10"/>
      <c r="B279" s="31"/>
      <c r="C279" s="20"/>
      <c r="D279" s="20"/>
      <c r="E279" s="20"/>
      <c r="F279" s="20"/>
      <c r="G279" s="20"/>
      <c r="H279" s="20"/>
      <c r="I279" s="20"/>
      <c r="J279" s="20"/>
      <c r="K279" s="75"/>
      <c r="L279" s="102"/>
    </row>
    <row r="280" spans="1:14" s="7" customFormat="1" x14ac:dyDescent="0.25">
      <c r="A280" s="10"/>
      <c r="B280" s="33" t="s">
        <v>304</v>
      </c>
      <c r="C280" s="57">
        <f>D280+E280+F280</f>
        <v>599578.54103000008</v>
      </c>
      <c r="D280" s="57">
        <f>D269+D226+D192+D150+D90+D44+D11+D273</f>
        <v>364146.39878000005</v>
      </c>
      <c r="E280" s="57">
        <f>E11+E44+E90+E150+E192+E226+E269</f>
        <v>171021</v>
      </c>
      <c r="F280" s="57">
        <f>F11+F44+F90+F150+F192+F226+F269</f>
        <v>64411.142249999997</v>
      </c>
      <c r="G280" s="57">
        <f>H280+I280+J280</f>
        <v>512974.10282999999</v>
      </c>
      <c r="H280" s="57">
        <f>H11+H44+H90+H150+H192+H226+H269</f>
        <v>335193.55157999997</v>
      </c>
      <c r="I280" s="57">
        <f>I11+I44+I90+I150+I192+I226+I269</f>
        <v>170319.36300000001</v>
      </c>
      <c r="J280" s="57">
        <f>J11+J44+J90+J150+J192+J226+J269</f>
        <v>7461.1882499999992</v>
      </c>
      <c r="K280" s="71">
        <f>G280/C280</f>
        <v>0.85555780890486066</v>
      </c>
      <c r="L280" s="102"/>
    </row>
    <row r="281" spans="1:14" s="7" customFormat="1" x14ac:dyDescent="0.25">
      <c r="A281" s="34"/>
      <c r="B281" s="35"/>
      <c r="C281" s="36"/>
      <c r="D281" s="36"/>
      <c r="E281" s="36"/>
      <c r="F281" s="36"/>
      <c r="G281" s="36"/>
      <c r="H281" s="36"/>
      <c r="I281" s="36"/>
      <c r="J281" s="36"/>
      <c r="K281" s="76"/>
      <c r="L281" s="126"/>
    </row>
    <row r="282" spans="1:14" x14ac:dyDescent="0.25">
      <c r="B282" s="2"/>
      <c r="C282" s="36"/>
      <c r="D282" s="36"/>
      <c r="E282" s="36"/>
      <c r="F282" s="36"/>
      <c r="G282" s="36"/>
      <c r="H282" s="3"/>
      <c r="I282" s="3"/>
      <c r="J282" s="3"/>
      <c r="K282" s="77"/>
      <c r="L282" s="127"/>
    </row>
    <row r="283" spans="1:14" x14ac:dyDescent="0.25">
      <c r="B283" s="140" t="s">
        <v>318</v>
      </c>
      <c r="C283" s="140"/>
      <c r="D283" s="36"/>
      <c r="E283" s="36"/>
      <c r="F283" s="36"/>
      <c r="G283" s="36"/>
      <c r="H283" s="3" t="s">
        <v>319</v>
      </c>
      <c r="I283" s="3"/>
      <c r="J283" s="3"/>
      <c r="K283" s="77"/>
      <c r="L283" s="127"/>
    </row>
    <row r="284" spans="1:14" x14ac:dyDescent="0.25">
      <c r="B284" s="2"/>
      <c r="C284" s="36"/>
      <c r="D284" s="36"/>
      <c r="E284" s="36"/>
      <c r="F284" s="36"/>
      <c r="G284" s="36"/>
      <c r="H284" s="3"/>
      <c r="I284" s="3"/>
      <c r="J284" s="3"/>
      <c r="K284" s="77"/>
      <c r="L284" s="127"/>
    </row>
    <row r="285" spans="1:14" x14ac:dyDescent="0.25">
      <c r="B285" s="2"/>
      <c r="C285" s="36"/>
      <c r="D285" s="36"/>
      <c r="E285" s="36"/>
      <c r="F285" s="36"/>
      <c r="G285" s="36"/>
      <c r="H285" s="3"/>
      <c r="I285" s="3"/>
      <c r="J285" s="3"/>
      <c r="K285" s="77"/>
      <c r="L285" s="127"/>
    </row>
    <row r="286" spans="1:14" x14ac:dyDescent="0.25">
      <c r="B286" s="2" t="s">
        <v>312</v>
      </c>
      <c r="C286" s="36"/>
      <c r="D286" s="36"/>
      <c r="E286" s="36"/>
      <c r="F286" s="36"/>
      <c r="G286" s="36"/>
      <c r="H286" s="3" t="s">
        <v>313</v>
      </c>
      <c r="I286" s="3"/>
      <c r="J286" s="3"/>
      <c r="K286" s="77"/>
      <c r="L286" s="127"/>
    </row>
    <row r="287" spans="1:14" x14ac:dyDescent="0.25">
      <c r="B287" s="2"/>
      <c r="C287" s="36"/>
      <c r="D287" s="36"/>
      <c r="E287" s="36"/>
      <c r="F287" s="36"/>
      <c r="G287" s="36"/>
      <c r="H287" s="3"/>
      <c r="I287" s="3"/>
      <c r="J287" s="3"/>
      <c r="K287" s="77"/>
      <c r="L287" s="127"/>
    </row>
    <row r="288" spans="1:14" x14ac:dyDescent="0.25">
      <c r="B288" s="2"/>
      <c r="C288" s="36"/>
      <c r="D288" s="36"/>
      <c r="E288" s="36"/>
      <c r="F288" s="36"/>
      <c r="G288" s="36"/>
      <c r="H288" s="3"/>
      <c r="I288" s="3"/>
      <c r="J288" s="3"/>
      <c r="K288" s="77"/>
      <c r="L288" s="127"/>
    </row>
    <row r="289" spans="2:12" x14ac:dyDescent="0.25">
      <c r="B289" s="2" t="s">
        <v>315</v>
      </c>
      <c r="C289" s="36"/>
      <c r="D289" s="36"/>
      <c r="E289" s="36"/>
      <c r="F289" s="36"/>
      <c r="G289" s="36"/>
      <c r="H289" s="3"/>
      <c r="I289" s="3"/>
      <c r="J289" s="3"/>
      <c r="K289" s="77"/>
      <c r="L289" s="127"/>
    </row>
    <row r="290" spans="2:12" x14ac:dyDescent="0.25">
      <c r="B290" s="2"/>
      <c r="C290" s="36"/>
      <c r="D290" s="36"/>
      <c r="E290" s="36"/>
      <c r="F290" s="36"/>
      <c r="G290" s="36"/>
      <c r="H290" s="3"/>
      <c r="I290" s="3"/>
      <c r="J290" s="3"/>
      <c r="K290" s="77"/>
      <c r="L290" s="127"/>
    </row>
    <row r="291" spans="2:12" x14ac:dyDescent="0.25">
      <c r="B291" s="2"/>
      <c r="C291" s="36"/>
      <c r="D291" s="36"/>
      <c r="E291" s="36"/>
      <c r="F291" s="36"/>
      <c r="G291" s="36"/>
      <c r="H291" s="3"/>
      <c r="I291" s="3"/>
      <c r="J291" s="3"/>
      <c r="K291" s="77"/>
      <c r="L291" s="127"/>
    </row>
    <row r="292" spans="2:12" x14ac:dyDescent="0.25">
      <c r="B292" s="2"/>
      <c r="C292" s="36"/>
      <c r="D292" s="36"/>
      <c r="E292" s="36"/>
      <c r="F292" s="36"/>
      <c r="G292" s="36"/>
      <c r="H292" s="3"/>
      <c r="I292" s="3"/>
      <c r="J292" s="3"/>
      <c r="K292" s="77"/>
      <c r="L292" s="127"/>
    </row>
    <row r="293" spans="2:12" x14ac:dyDescent="0.25">
      <c r="B293" s="2"/>
      <c r="C293" s="36"/>
      <c r="D293" s="36"/>
      <c r="E293" s="36"/>
      <c r="F293" s="36"/>
      <c r="G293" s="36"/>
      <c r="H293" s="3"/>
      <c r="I293" s="3"/>
      <c r="J293" s="3"/>
      <c r="K293" s="77"/>
      <c r="L293" s="127"/>
    </row>
    <row r="294" spans="2:12" x14ac:dyDescent="0.25">
      <c r="B294" s="2"/>
      <c r="C294" s="36"/>
      <c r="D294" s="36"/>
      <c r="E294" s="36"/>
      <c r="F294" s="36"/>
      <c r="G294" s="36"/>
      <c r="H294" s="3"/>
      <c r="I294" s="3"/>
      <c r="J294" s="3"/>
      <c r="K294" s="77"/>
      <c r="L294" s="127"/>
    </row>
    <row r="295" spans="2:12" x14ac:dyDescent="0.25">
      <c r="B295" s="2"/>
      <c r="C295" s="36"/>
      <c r="D295" s="36"/>
      <c r="E295" s="36"/>
      <c r="F295" s="36"/>
      <c r="G295" s="36"/>
      <c r="H295" s="3"/>
      <c r="I295" s="3"/>
      <c r="J295" s="3"/>
      <c r="K295" s="77"/>
      <c r="L295" s="127"/>
    </row>
    <row r="296" spans="2:12" x14ac:dyDescent="0.25">
      <c r="B296" s="2"/>
      <c r="C296" s="36"/>
      <c r="D296" s="36"/>
      <c r="E296" s="36"/>
      <c r="F296" s="36"/>
      <c r="G296" s="36"/>
      <c r="H296" s="3"/>
      <c r="I296" s="3"/>
      <c r="J296" s="3"/>
      <c r="K296" s="77"/>
      <c r="L296" s="127"/>
    </row>
    <row r="297" spans="2:12" x14ac:dyDescent="0.25">
      <c r="B297" s="2"/>
      <c r="C297" s="36"/>
      <c r="D297" s="36"/>
      <c r="E297" s="36"/>
      <c r="F297" s="36"/>
      <c r="G297" s="36"/>
      <c r="H297" s="3"/>
      <c r="I297" s="3"/>
      <c r="J297" s="3"/>
      <c r="K297" s="77"/>
      <c r="L297" s="127"/>
    </row>
    <row r="298" spans="2:12" x14ac:dyDescent="0.25">
      <c r="B298" s="2"/>
      <c r="C298" s="36"/>
      <c r="D298" s="36"/>
      <c r="E298" s="36"/>
      <c r="F298" s="36"/>
      <c r="G298" s="36"/>
      <c r="H298" s="3"/>
      <c r="I298" s="3"/>
      <c r="J298" s="3"/>
      <c r="K298" s="77"/>
      <c r="L298" s="127"/>
    </row>
    <row r="299" spans="2:12" x14ac:dyDescent="0.25">
      <c r="B299" s="2"/>
      <c r="C299" s="36"/>
      <c r="D299" s="36"/>
      <c r="E299" s="36"/>
      <c r="F299" s="36"/>
      <c r="G299" s="36"/>
      <c r="H299" s="3"/>
      <c r="I299" s="3"/>
      <c r="J299" s="3"/>
      <c r="K299" s="77"/>
      <c r="L299" s="127"/>
    </row>
    <row r="300" spans="2:12" x14ac:dyDescent="0.25">
      <c r="B300" s="2"/>
      <c r="C300" s="36"/>
      <c r="D300" s="36"/>
      <c r="E300" s="36"/>
      <c r="F300" s="36"/>
      <c r="G300" s="36"/>
      <c r="H300" s="3"/>
      <c r="I300" s="3"/>
      <c r="J300" s="3"/>
      <c r="K300" s="77"/>
      <c r="L300" s="127"/>
    </row>
    <row r="301" spans="2:12" x14ac:dyDescent="0.25">
      <c r="B301" s="2"/>
      <c r="C301" s="35"/>
      <c r="D301" s="35"/>
      <c r="E301" s="35"/>
      <c r="F301" s="35"/>
      <c r="G301" s="35"/>
      <c r="H301" s="2"/>
      <c r="I301" s="2"/>
      <c r="J301" s="2"/>
      <c r="K301" s="77"/>
      <c r="L301" s="127"/>
    </row>
    <row r="302" spans="2:12" x14ac:dyDescent="0.25">
      <c r="B302" s="2"/>
      <c r="C302" s="35"/>
      <c r="D302" s="35"/>
      <c r="E302" s="35"/>
      <c r="F302" s="35"/>
      <c r="G302" s="35"/>
      <c r="H302" s="2"/>
      <c r="I302" s="2"/>
      <c r="J302" s="2"/>
      <c r="K302" s="77"/>
      <c r="L302" s="127"/>
    </row>
    <row r="303" spans="2:12" x14ac:dyDescent="0.25">
      <c r="B303" s="2"/>
      <c r="C303" s="35"/>
      <c r="D303" s="35"/>
      <c r="E303" s="35"/>
      <c r="F303" s="35"/>
      <c r="G303" s="35"/>
      <c r="H303" s="2"/>
      <c r="I303" s="2"/>
      <c r="J303" s="2"/>
      <c r="K303" s="77"/>
      <c r="L303" s="127"/>
    </row>
    <row r="304" spans="2:12" x14ac:dyDescent="0.25">
      <c r="B304" s="2"/>
      <c r="C304" s="35"/>
      <c r="D304" s="35"/>
      <c r="E304" s="35"/>
      <c r="F304" s="35"/>
      <c r="G304" s="35"/>
      <c r="H304" s="2"/>
      <c r="I304" s="2"/>
      <c r="J304" s="2"/>
      <c r="K304" s="77"/>
      <c r="L304" s="127"/>
    </row>
    <row r="305" spans="2:12" x14ac:dyDescent="0.25">
      <c r="B305" s="2"/>
      <c r="C305" s="35"/>
      <c r="D305" s="35"/>
      <c r="E305" s="35"/>
      <c r="F305" s="35"/>
      <c r="G305" s="35"/>
      <c r="H305" s="2"/>
      <c r="I305" s="2"/>
      <c r="J305" s="2"/>
      <c r="K305" s="77"/>
      <c r="L305" s="127"/>
    </row>
    <row r="306" spans="2:12" x14ac:dyDescent="0.25">
      <c r="B306" s="2"/>
      <c r="C306" s="35"/>
      <c r="D306" s="35"/>
      <c r="E306" s="35"/>
      <c r="F306" s="35"/>
      <c r="G306" s="35"/>
      <c r="H306" s="2"/>
      <c r="I306" s="2"/>
      <c r="J306" s="2"/>
      <c r="K306" s="77"/>
      <c r="L306" s="127"/>
    </row>
    <row r="307" spans="2:12" x14ac:dyDescent="0.25">
      <c r="B307" s="2"/>
      <c r="C307" s="35"/>
      <c r="D307" s="35"/>
      <c r="E307" s="35"/>
      <c r="F307" s="35"/>
      <c r="G307" s="35"/>
      <c r="H307" s="2"/>
      <c r="I307" s="2"/>
      <c r="J307" s="2"/>
      <c r="K307" s="77"/>
      <c r="L307" s="127"/>
    </row>
    <row r="308" spans="2:12" x14ac:dyDescent="0.25">
      <c r="B308" s="2"/>
      <c r="C308" s="35"/>
      <c r="D308" s="35"/>
      <c r="E308" s="35"/>
      <c r="F308" s="35"/>
      <c r="G308" s="35"/>
      <c r="H308" s="2"/>
      <c r="I308" s="2"/>
      <c r="J308" s="2"/>
      <c r="K308" s="77"/>
      <c r="L308" s="127"/>
    </row>
    <row r="309" spans="2:12" x14ac:dyDescent="0.25">
      <c r="B309" s="2"/>
      <c r="C309" s="35"/>
      <c r="D309" s="35"/>
      <c r="E309" s="35"/>
      <c r="F309" s="35"/>
      <c r="G309" s="35"/>
      <c r="H309" s="2"/>
      <c r="I309" s="2"/>
      <c r="J309" s="2"/>
      <c r="K309" s="77"/>
      <c r="L309" s="127"/>
    </row>
    <row r="310" spans="2:12" x14ac:dyDescent="0.25">
      <c r="B310" s="2"/>
      <c r="C310" s="35"/>
      <c r="D310" s="35"/>
      <c r="E310" s="35"/>
      <c r="F310" s="35"/>
      <c r="G310" s="35"/>
      <c r="H310" s="2"/>
      <c r="I310" s="2"/>
      <c r="J310" s="2"/>
      <c r="K310" s="77"/>
      <c r="L310" s="127"/>
    </row>
    <row r="311" spans="2:12" x14ac:dyDescent="0.25">
      <c r="B311" s="2"/>
      <c r="C311" s="35"/>
      <c r="D311" s="35"/>
      <c r="E311" s="35"/>
      <c r="F311" s="35"/>
      <c r="G311" s="35"/>
      <c r="H311" s="2"/>
      <c r="I311" s="2"/>
      <c r="J311" s="2"/>
      <c r="K311" s="77"/>
      <c r="L311" s="127"/>
    </row>
    <row r="312" spans="2:12" x14ac:dyDescent="0.25">
      <c r="B312" s="2"/>
      <c r="C312" s="35"/>
      <c r="D312" s="35"/>
      <c r="E312" s="35"/>
      <c r="F312" s="35"/>
      <c r="G312" s="35"/>
      <c r="H312" s="2"/>
      <c r="I312" s="2"/>
      <c r="J312" s="2"/>
      <c r="K312" s="77"/>
      <c r="L312" s="127"/>
    </row>
    <row r="313" spans="2:12" x14ac:dyDescent="0.25">
      <c r="B313" s="2"/>
      <c r="C313" s="35"/>
      <c r="D313" s="35"/>
      <c r="E313" s="35"/>
      <c r="F313" s="35"/>
      <c r="G313" s="35"/>
      <c r="H313" s="2"/>
      <c r="I313" s="2"/>
      <c r="J313" s="2"/>
      <c r="K313" s="77"/>
      <c r="L313" s="127"/>
    </row>
    <row r="314" spans="2:12" x14ac:dyDescent="0.25">
      <c r="B314" s="2"/>
      <c r="C314" s="35"/>
      <c r="D314" s="35"/>
      <c r="E314" s="35"/>
      <c r="F314" s="35"/>
      <c r="G314" s="35"/>
      <c r="H314" s="2"/>
      <c r="I314" s="2"/>
      <c r="J314" s="2"/>
      <c r="K314" s="77"/>
      <c r="L314" s="127"/>
    </row>
    <row r="315" spans="2:12" x14ac:dyDescent="0.25">
      <c r="B315" s="2"/>
      <c r="C315" s="35"/>
      <c r="D315" s="35"/>
      <c r="E315" s="35"/>
      <c r="F315" s="35"/>
      <c r="G315" s="35"/>
      <c r="H315" s="2"/>
      <c r="I315" s="2"/>
      <c r="J315" s="2"/>
      <c r="K315" s="77"/>
      <c r="L315" s="127"/>
    </row>
    <row r="316" spans="2:12" x14ac:dyDescent="0.25">
      <c r="B316" s="2"/>
      <c r="C316" s="35"/>
      <c r="D316" s="35"/>
      <c r="E316" s="35"/>
      <c r="F316" s="35"/>
      <c r="G316" s="35"/>
      <c r="H316" s="2"/>
      <c r="I316" s="2"/>
      <c r="J316" s="2"/>
      <c r="K316" s="77"/>
      <c r="L316" s="127"/>
    </row>
    <row r="317" spans="2:12" x14ac:dyDescent="0.25">
      <c r="B317" s="2"/>
      <c r="C317" s="35"/>
      <c r="D317" s="35"/>
      <c r="E317" s="35"/>
      <c r="F317" s="35"/>
      <c r="G317" s="35"/>
      <c r="H317" s="2"/>
      <c r="I317" s="2"/>
      <c r="J317" s="2"/>
      <c r="K317" s="77"/>
      <c r="L317" s="127"/>
    </row>
    <row r="318" spans="2:12" x14ac:dyDescent="0.25">
      <c r="B318" s="2"/>
      <c r="C318" s="35"/>
      <c r="D318" s="35"/>
      <c r="E318" s="35"/>
      <c r="F318" s="35"/>
      <c r="G318" s="35"/>
      <c r="H318" s="2"/>
      <c r="I318" s="2"/>
      <c r="J318" s="2"/>
      <c r="K318" s="77"/>
      <c r="L318" s="127"/>
    </row>
    <row r="319" spans="2:12" x14ac:dyDescent="0.25">
      <c r="B319" s="2"/>
      <c r="C319" s="35"/>
      <c r="D319" s="35"/>
      <c r="E319" s="35"/>
      <c r="F319" s="35"/>
      <c r="G319" s="35"/>
      <c r="H319" s="2"/>
      <c r="I319" s="2"/>
      <c r="J319" s="2"/>
      <c r="K319" s="77"/>
      <c r="L319" s="127"/>
    </row>
    <row r="320" spans="2:12" x14ac:dyDescent="0.25">
      <c r="B320" s="2"/>
      <c r="C320" s="35"/>
      <c r="D320" s="35"/>
      <c r="E320" s="35"/>
      <c r="F320" s="35"/>
      <c r="G320" s="35"/>
      <c r="H320" s="2"/>
      <c r="I320" s="2"/>
      <c r="J320" s="2"/>
      <c r="K320" s="77"/>
      <c r="L320" s="127"/>
    </row>
    <row r="321" spans="2:12" x14ac:dyDescent="0.25">
      <c r="B321" s="2"/>
      <c r="C321" s="35"/>
      <c r="D321" s="35"/>
      <c r="E321" s="35"/>
      <c r="F321" s="35"/>
      <c r="G321" s="35"/>
      <c r="H321" s="2"/>
      <c r="I321" s="2"/>
      <c r="J321" s="2"/>
      <c r="K321" s="77"/>
      <c r="L321" s="127"/>
    </row>
    <row r="322" spans="2:12" x14ac:dyDescent="0.25">
      <c r="B322" s="2"/>
      <c r="C322" s="35"/>
      <c r="D322" s="35"/>
      <c r="E322" s="35"/>
      <c r="F322" s="35"/>
      <c r="G322" s="35"/>
      <c r="H322" s="2"/>
      <c r="I322" s="2"/>
      <c r="J322" s="2"/>
      <c r="K322" s="77"/>
      <c r="L322" s="127"/>
    </row>
    <row r="323" spans="2:12" x14ac:dyDescent="0.25">
      <c r="B323" s="2"/>
      <c r="C323" s="35"/>
      <c r="D323" s="35"/>
      <c r="E323" s="35"/>
      <c r="F323" s="35"/>
      <c r="G323" s="35"/>
      <c r="H323" s="2"/>
      <c r="I323" s="2"/>
      <c r="J323" s="2"/>
      <c r="K323" s="77"/>
      <c r="L323" s="127"/>
    </row>
    <row r="324" spans="2:12" x14ac:dyDescent="0.25">
      <c r="B324" s="2"/>
      <c r="C324" s="35"/>
      <c r="D324" s="35"/>
      <c r="E324" s="35"/>
      <c r="F324" s="35"/>
      <c r="G324" s="35"/>
      <c r="H324" s="2"/>
      <c r="I324" s="2"/>
      <c r="J324" s="2"/>
      <c r="K324" s="77"/>
      <c r="L324" s="127"/>
    </row>
    <row r="325" spans="2:12" x14ac:dyDescent="0.25">
      <c r="B325" s="2"/>
      <c r="C325" s="35"/>
      <c r="D325" s="35"/>
      <c r="E325" s="35"/>
      <c r="F325" s="35"/>
      <c r="G325" s="35"/>
      <c r="H325" s="2"/>
      <c r="I325" s="2"/>
      <c r="J325" s="2"/>
      <c r="K325" s="77"/>
      <c r="L325" s="127"/>
    </row>
    <row r="326" spans="2:12" x14ac:dyDescent="0.25">
      <c r="B326" s="2"/>
      <c r="C326" s="35"/>
      <c r="D326" s="35"/>
      <c r="E326" s="35"/>
      <c r="F326" s="35"/>
      <c r="G326" s="35"/>
      <c r="H326" s="2"/>
      <c r="I326" s="2"/>
      <c r="J326" s="2"/>
      <c r="K326" s="77"/>
      <c r="L326" s="127"/>
    </row>
    <row r="327" spans="2:12" x14ac:dyDescent="0.25">
      <c r="D327" s="7"/>
      <c r="E327" s="7"/>
      <c r="F327" s="7"/>
    </row>
  </sheetData>
  <mergeCells count="137">
    <mergeCell ref="B283:C283"/>
    <mergeCell ref="B274:K274"/>
    <mergeCell ref="B275:K275"/>
    <mergeCell ref="B1:L1"/>
    <mergeCell ref="K3:L3"/>
    <mergeCell ref="A4:A10"/>
    <mergeCell ref="B4:B10"/>
    <mergeCell ref="C4:F4"/>
    <mergeCell ref="G4:J4"/>
    <mergeCell ref="K4:K10"/>
    <mergeCell ref="L4:L10"/>
    <mergeCell ref="C5:C10"/>
    <mergeCell ref="D5:F5"/>
    <mergeCell ref="G5:G10"/>
    <mergeCell ref="H5:J5"/>
    <mergeCell ref="D6:D10"/>
    <mergeCell ref="E6:E10"/>
    <mergeCell ref="F6:F10"/>
    <mergeCell ref="H6:H10"/>
    <mergeCell ref="I6:I10"/>
    <mergeCell ref="J6:J10"/>
    <mergeCell ref="B12:L12"/>
    <mergeCell ref="B14:L14"/>
    <mergeCell ref="B15:L15"/>
    <mergeCell ref="B36:L36"/>
    <mergeCell ref="B38:L38"/>
    <mergeCell ref="B40:L40"/>
    <mergeCell ref="B41:L41"/>
    <mergeCell ref="B45:L45"/>
    <mergeCell ref="B47:L47"/>
    <mergeCell ref="B48:L48"/>
    <mergeCell ref="B50:L50"/>
    <mergeCell ref="B18:L18"/>
    <mergeCell ref="B20:L20"/>
    <mergeCell ref="B21:L21"/>
    <mergeCell ref="B23:L23"/>
    <mergeCell ref="B25:L25"/>
    <mergeCell ref="B27:L27"/>
    <mergeCell ref="B30:L30"/>
    <mergeCell ref="B32:L32"/>
    <mergeCell ref="B33:L33"/>
    <mergeCell ref="B52:L52"/>
    <mergeCell ref="B53:L53"/>
    <mergeCell ref="B55:L55"/>
    <mergeCell ref="B57:L57"/>
    <mergeCell ref="B59:L59"/>
    <mergeCell ref="B61:L61"/>
    <mergeCell ref="B62:L62"/>
    <mergeCell ref="B64:L64"/>
    <mergeCell ref="B66:K66"/>
    <mergeCell ref="B68:L68"/>
    <mergeCell ref="B69:L69"/>
    <mergeCell ref="B71:L71"/>
    <mergeCell ref="B73:K73"/>
    <mergeCell ref="B75:K75"/>
    <mergeCell ref="B76:K76"/>
    <mergeCell ref="B78:L78"/>
    <mergeCell ref="B81:L81"/>
    <mergeCell ref="B83:L83"/>
    <mergeCell ref="B84:L84"/>
    <mergeCell ref="B86:L86"/>
    <mergeCell ref="B88:L88"/>
    <mergeCell ref="B91:L91"/>
    <mergeCell ref="B93:L93"/>
    <mergeCell ref="B94:L94"/>
    <mergeCell ref="B98:L98"/>
    <mergeCell ref="B101:L101"/>
    <mergeCell ref="B103:L103"/>
    <mergeCell ref="B104:L104"/>
    <mergeCell ref="B107:L107"/>
    <mergeCell ref="B111:L111"/>
    <mergeCell ref="B114:L114"/>
    <mergeCell ref="B116:L116"/>
    <mergeCell ref="B119:L119"/>
    <mergeCell ref="B121:L121"/>
    <mergeCell ref="B123:L123"/>
    <mergeCell ref="B125:L125"/>
    <mergeCell ref="B126:L126"/>
    <mergeCell ref="B129:L129"/>
    <mergeCell ref="B132:L132"/>
    <mergeCell ref="B134:L134"/>
    <mergeCell ref="B136:L136"/>
    <mergeCell ref="B137:L137"/>
    <mergeCell ref="B139:L139"/>
    <mergeCell ref="B141:L141"/>
    <mergeCell ref="B143:L143"/>
    <mergeCell ref="B145:L145"/>
    <mergeCell ref="B146:L146"/>
    <mergeCell ref="B148:L148"/>
    <mergeCell ref="B151:L151"/>
    <mergeCell ref="B153:L153"/>
    <mergeCell ref="B154:L154"/>
    <mergeCell ref="B161:L161"/>
    <mergeCell ref="B163:L163"/>
    <mergeCell ref="B164:L164"/>
    <mergeCell ref="B169:L169"/>
    <mergeCell ref="B171:L171"/>
    <mergeCell ref="B172:L172"/>
    <mergeCell ref="B180:L180"/>
    <mergeCell ref="B182:L182"/>
    <mergeCell ref="B183:L183"/>
    <mergeCell ref="B193:L193"/>
    <mergeCell ref="B195:L195"/>
    <mergeCell ref="B196:L196"/>
    <mergeCell ref="B198:L198"/>
    <mergeCell ref="B202:L202"/>
    <mergeCell ref="B204:L204"/>
    <mergeCell ref="B206:L206"/>
    <mergeCell ref="B207:L207"/>
    <mergeCell ref="B209:K209"/>
    <mergeCell ref="B211:L211"/>
    <mergeCell ref="B213:L213"/>
    <mergeCell ref="B214:L214"/>
    <mergeCell ref="B217:K217"/>
    <mergeCell ref="B219:L219"/>
    <mergeCell ref="B221:K221"/>
    <mergeCell ref="B222:K222"/>
    <mergeCell ref="B224:K224"/>
    <mergeCell ref="B227:L227"/>
    <mergeCell ref="B229:L229"/>
    <mergeCell ref="B230:L230"/>
    <mergeCell ref="B233:L233"/>
    <mergeCell ref="B235:L235"/>
    <mergeCell ref="B259:K259"/>
    <mergeCell ref="B260:K260"/>
    <mergeCell ref="B263:L263"/>
    <mergeCell ref="B265:K265"/>
    <mergeCell ref="B266:K266"/>
    <mergeCell ref="B237:L237"/>
    <mergeCell ref="B239:L239"/>
    <mergeCell ref="B240:L240"/>
    <mergeCell ref="B245:K245"/>
    <mergeCell ref="B249:L249"/>
    <mergeCell ref="B252:L252"/>
    <mergeCell ref="B254:L254"/>
    <mergeCell ref="B255:L255"/>
    <mergeCell ref="B257:L257"/>
  </mergeCells>
  <pageMargins left="0" right="0" top="0" bottom="0" header="0.51181102362204722" footer="0.51181102362204722"/>
  <pageSetup paperSize="9" scale="67" firstPageNumber="0" fitToHeight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ColWidth="8.7109375" defaultRowHeight="12.75" x14ac:dyDescent="0.2"/>
  <sheetData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Шабанова</cp:lastModifiedBy>
  <cp:revision>10</cp:revision>
  <cp:lastPrinted>2022-02-10T09:51:18Z</cp:lastPrinted>
  <dcterms:created xsi:type="dcterms:W3CDTF">2014-04-10T06:07:41Z</dcterms:created>
  <dcterms:modified xsi:type="dcterms:W3CDTF">2022-03-22T11:55:47Z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